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<sst xmlns="http://schemas.openxmlformats.org/spreadsheetml/2006/main" uniqueCount="63">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</sst>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-0.0490098972175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255.962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</v>
      </c>
      <c r="D8" s="59">
        <f>ROUND(C8,2)</f>
        <v>50</v>
      </c>
      <c r="E8" s="60">
        <v>255.96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153.58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51.19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255.96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49.99</v>
      </c>
      <c r="D12" s="73">
        <f>ROUND(C12,2)</f>
        <v>49.99</v>
      </c>
      <c r="E12" s="60">
        <v>289.96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51.19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102.38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289.96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50.04</v>
      </c>
      <c r="D16" s="73">
        <f>ROUND(C16,2)</f>
        <v>50.04</v>
      </c>
      <c r="E16" s="60">
        <v>51.19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204.77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204.77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102.38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357.97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357.97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49.95</v>
      </c>
      <c r="D22" s="73">
        <f>ROUND(C22,2)</f>
        <v>49.95</v>
      </c>
      <c r="E22" s="60">
        <v>425.97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49.98</v>
      </c>
      <c r="D23" s="73">
        <f>ROUND(C23,2)</f>
        <v>49.98</v>
      </c>
      <c r="E23" s="60">
        <v>323.97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459.98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49.97</v>
      </c>
      <c r="D25" s="73">
        <f>ROUND(C25,2)</f>
        <v>49.97</v>
      </c>
      <c r="E25" s="60">
        <v>357.97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153.58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255.96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663.99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49.91</v>
      </c>
      <c r="D29" s="73">
        <f>ROUND(C29,2)</f>
        <v>49.91</v>
      </c>
      <c r="E29" s="60">
        <v>561.98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49.87</v>
      </c>
      <c r="D30" s="73">
        <f>ROUND(C30,2)</f>
        <v>49.87</v>
      </c>
      <c r="E30" s="60">
        <v>697.99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49.94</v>
      </c>
      <c r="D31" s="73">
        <f>ROUND(C31,2)</f>
        <v>49.94</v>
      </c>
      <c r="E31" s="60">
        <v>459.98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561.98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49.88</v>
      </c>
      <c r="D33" s="73">
        <f>ROUND(C33,2)</f>
        <v>49.88</v>
      </c>
      <c r="E33" s="60">
        <v>663.99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49.85</v>
      </c>
      <c r="D34" s="73">
        <f>ROUND(C34,2)</f>
        <v>49.85</v>
      </c>
      <c r="E34" s="60">
        <v>766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49.77</v>
      </c>
      <c r="D35" s="73">
        <f>ROUND(C35,2)</f>
        <v>49.77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49.86</v>
      </c>
      <c r="D36" s="73">
        <f>ROUND(C36,2)</f>
        <v>49.86</v>
      </c>
      <c r="E36" s="60">
        <v>732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49.78</v>
      </c>
      <c r="D37" s="73">
        <f>ROUND(C37,2)</f>
        <v>49.78</v>
      </c>
      <c r="E37" s="60">
        <v>800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289.96</v>
      </c>
      <c r="F38" s="61">
        <v>12.8</v>
      </c>
      <c r="G38" s="74">
        <v>0.89381</v>
      </c>
      <c r="H38" s="63">
        <f>MAX(G38,-0.12*F38)</f>
        <v>0.89381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0.006479228689999999</v>
      </c>
      <c r="S38" s="60">
        <f>MIN($S$6/100*F38,150)</f>
        <v>1.536</v>
      </c>
      <c r="T38" s="60">
        <f>MIN($T$6/100*F38,200)</f>
        <v>1.92</v>
      </c>
      <c r="U38" s="60">
        <f>MIN($U$6/100*F38,250)</f>
        <v>2.56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0.006479228689999999</v>
      </c>
      <c r="AB38" s="75">
        <f>IF(AA38&gt;=0,AA38,"")</f>
        <v>0.006479228689999999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50.01</v>
      </c>
      <c r="D39" s="73">
        <f>ROUND(C39,2)</f>
        <v>50.01</v>
      </c>
      <c r="E39" s="60">
        <v>204.77</v>
      </c>
      <c r="F39" s="61">
        <v>12.8</v>
      </c>
      <c r="G39" s="74">
        <v>0.16714</v>
      </c>
      <c r="H39" s="63">
        <f>MAX(G39,-0.12*F39)</f>
        <v>0.16714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0.000855631445</v>
      </c>
      <c r="S39" s="60">
        <f>MIN($S$6/100*F39,150)</f>
        <v>1.536</v>
      </c>
      <c r="T39" s="60">
        <f>MIN($T$6/100*F39,200)</f>
        <v>1.92</v>
      </c>
      <c r="U39" s="60">
        <f>MIN($U$6/100*F39,250)</f>
        <v>2.56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0.000855631445</v>
      </c>
      <c r="AB39" s="75">
        <f>IF(AA39&gt;=0,AA39,"")</f>
        <v>0.000855631445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49.98</v>
      </c>
      <c r="D40" s="73">
        <f>ROUND(C40,2)</f>
        <v>49.98</v>
      </c>
      <c r="E40" s="60">
        <v>323.97</v>
      </c>
      <c r="F40" s="61">
        <v>55.42</v>
      </c>
      <c r="G40" s="74">
        <v>-0.4217</v>
      </c>
      <c r="H40" s="63">
        <f>MAX(G40,-0.12*F40)</f>
        <v>-0.4217</v>
      </c>
      <c r="I40" s="63">
        <f>IF(ABS(F40)&lt;=10,0.5,IF(ABS(F40)&lt;=25,1,IF(ABS(F40)&lt;=100,2,10)))</f>
        <v>2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-0.003415453725</v>
      </c>
      <c r="S40" s="60">
        <f>MIN($S$6/100*F40,150)</f>
        <v>6.6504</v>
      </c>
      <c r="T40" s="60">
        <f>MIN($T$6/100*F40,200)</f>
        <v>8.313000000000001</v>
      </c>
      <c r="U40" s="60">
        <f>MIN($U$6/100*F40,250)</f>
        <v>11.084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-0.003415453725</v>
      </c>
      <c r="AB40" s="75" t="str">
        <f>IF(AA40&gt;=0,AA40,"")</f>
        <v/>
      </c>
      <c r="AC40" s="76">
        <f>IF(AA40&lt;0,AA40,"")</f>
        <v>-0.003415453725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255.96</v>
      </c>
      <c r="F41" s="61">
        <v>55.42</v>
      </c>
      <c r="G41" s="74">
        <v>-0.64529</v>
      </c>
      <c r="H41" s="63">
        <f>MAX(G41,-0.12*F41)</f>
        <v>-0.64529</v>
      </c>
      <c r="I41" s="63">
        <f>IF(ABS(F41)&lt;=10,0.5,IF(ABS(F41)&lt;=25,1,IF(ABS(F41)&lt;=100,2,10)))</f>
        <v>2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-0.00412921071</v>
      </c>
      <c r="S41" s="60">
        <f>MIN($S$6/100*F41,150)</f>
        <v>6.6504</v>
      </c>
      <c r="T41" s="60">
        <f>MIN($T$6/100*F41,200)</f>
        <v>8.313000000000001</v>
      </c>
      <c r="U41" s="60">
        <f>MIN($U$6/100*F41,250)</f>
        <v>11.084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-0.00412921071</v>
      </c>
      <c r="AB41" s="75" t="str">
        <f>IF(AA41&gt;=0,AA41,"")</f>
        <v/>
      </c>
      <c r="AC41" s="76">
        <f>IF(AA41&lt;0,AA41,"")</f>
        <v>-0.00412921071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357.97</v>
      </c>
      <c r="F42" s="61">
        <v>55.42</v>
      </c>
      <c r="G42" s="74">
        <v>-0.64529</v>
      </c>
      <c r="H42" s="63">
        <f>MAX(G42,-0.12*F42)</f>
        <v>-0.64529</v>
      </c>
      <c r="I42" s="63">
        <f>IF(ABS(F42)&lt;=10,0.5,IF(ABS(F42)&lt;=25,1,IF(ABS(F42)&lt;=100,2,10)))</f>
        <v>2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-0.005774861532500001</v>
      </c>
      <c r="S42" s="60">
        <f>MIN($S$6/100*F42,150)</f>
        <v>6.6504</v>
      </c>
      <c r="T42" s="60">
        <f>MIN($T$6/100*F42,200)</f>
        <v>8.313000000000001</v>
      </c>
      <c r="U42" s="60">
        <f>MIN($U$6/100*F42,250)</f>
        <v>11.084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-0.005774861532500001</v>
      </c>
      <c r="AB42" s="75" t="str">
        <f>IF(AA42&gt;=0,AA42,"")</f>
        <v/>
      </c>
      <c r="AC42" s="76">
        <f>IF(AA42&lt;0,AA42,"")</f>
        <v>-0.005774861532500001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102.38</v>
      </c>
      <c r="F43" s="61">
        <v>55.42</v>
      </c>
      <c r="G43" s="74">
        <v>0.24907</v>
      </c>
      <c r="H43" s="63">
        <f>MAX(G43,-0.12*F43)</f>
        <v>0.24907</v>
      </c>
      <c r="I43" s="63">
        <f>IF(ABS(F43)&lt;=10,0.5,IF(ABS(F43)&lt;=25,1,IF(ABS(F43)&lt;=100,2,10)))</f>
        <v>2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0.000637494665</v>
      </c>
      <c r="S43" s="60">
        <f>MIN($S$6/100*F43,150)</f>
        <v>6.6504</v>
      </c>
      <c r="T43" s="60">
        <f>MIN($T$6/100*F43,200)</f>
        <v>8.313000000000001</v>
      </c>
      <c r="U43" s="60">
        <f>MIN($U$6/100*F43,250)</f>
        <v>11.084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0.000637494665</v>
      </c>
      <c r="AB43" s="75">
        <f>IF(AA43&gt;=0,AA43,"")</f>
        <v>0.000637494665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493.98</v>
      </c>
      <c r="F44" s="61">
        <v>55.42</v>
      </c>
      <c r="G44" s="74">
        <v>-0.5335</v>
      </c>
      <c r="H44" s="63">
        <f>MAX(G44,-0.12*F44)</f>
        <v>-0.5335</v>
      </c>
      <c r="I44" s="63">
        <f>IF(ABS(F44)&lt;=10,0.5,IF(ABS(F44)&lt;=25,1,IF(ABS(F44)&lt;=100,2,10)))</f>
        <v>2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-0.006588458249999999</v>
      </c>
      <c r="S44" s="60">
        <f>MIN($S$6/100*F44,150)</f>
        <v>6.6504</v>
      </c>
      <c r="T44" s="60">
        <f>MIN($T$6/100*F44,200)</f>
        <v>8.313000000000001</v>
      </c>
      <c r="U44" s="60">
        <f>MIN($U$6/100*F44,250)</f>
        <v>11.084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-0.006588458249999999</v>
      </c>
      <c r="AB44" s="75" t="str">
        <f>IF(AA44&gt;=0,AA44,"")</f>
        <v/>
      </c>
      <c r="AC44" s="76">
        <f>IF(AA44&lt;0,AA44,"")</f>
        <v>-0.006588458249999999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49.95</v>
      </c>
      <c r="D45" s="73">
        <f>ROUND(C45,2)</f>
        <v>49.95</v>
      </c>
      <c r="E45" s="60">
        <v>425.97</v>
      </c>
      <c r="F45" s="61">
        <v>55.42</v>
      </c>
      <c r="G45" s="74">
        <v>-0.3658</v>
      </c>
      <c r="H45" s="63">
        <f>MAX(G45,-0.12*F45)</f>
        <v>-0.3658</v>
      </c>
      <c r="I45" s="63">
        <f>IF(ABS(F45)&lt;=10,0.5,IF(ABS(F45)&lt;=25,1,IF(ABS(F45)&lt;=100,2,10)))</f>
        <v>2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-0.00389549565</v>
      </c>
      <c r="S45" s="60">
        <f>MIN($S$6/100*F45,150)</f>
        <v>6.6504</v>
      </c>
      <c r="T45" s="60">
        <f>MIN($T$6/100*F45,200)</f>
        <v>8.313000000000001</v>
      </c>
      <c r="U45" s="60">
        <f>MIN($U$6/100*F45,250)</f>
        <v>11.084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-0.00389549565</v>
      </c>
      <c r="AB45" s="75" t="str">
        <f>IF(AA45&gt;=0,AA45,"")</f>
        <v/>
      </c>
      <c r="AC45" s="76">
        <f>IF(AA45&lt;0,AA45,"")</f>
        <v>-0.00389549565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255.96</v>
      </c>
      <c r="F46" s="61">
        <v>55.42</v>
      </c>
      <c r="G46" s="74">
        <v>-0.30991</v>
      </c>
      <c r="H46" s="63">
        <f>MAX(G46,-0.12*F46)</f>
        <v>-0.30991</v>
      </c>
      <c r="I46" s="63">
        <f>IF(ABS(F46)&lt;=10,0.5,IF(ABS(F46)&lt;=25,1,IF(ABS(F46)&lt;=100,2,10)))</f>
        <v>2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-0.00198311409</v>
      </c>
      <c r="S46" s="60">
        <f>MIN($S$6/100*F46,150)</f>
        <v>6.6504</v>
      </c>
      <c r="T46" s="60">
        <f>MIN($T$6/100*F46,200)</f>
        <v>8.313000000000001</v>
      </c>
      <c r="U46" s="60">
        <f>MIN($U$6/100*F46,250)</f>
        <v>11.084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-0.00198311409</v>
      </c>
      <c r="AB46" s="75" t="str">
        <f>IF(AA46&gt;=0,AA46,"")</f>
        <v/>
      </c>
      <c r="AC46" s="76">
        <f>IF(AA46&lt;0,AA46,"")</f>
        <v>-0.00198311409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204.77</v>
      </c>
      <c r="F47" s="61">
        <v>55.42</v>
      </c>
      <c r="G47" s="74">
        <v>-0.30991</v>
      </c>
      <c r="H47" s="63">
        <f>MAX(G47,-0.12*F47)</f>
        <v>-0.30991</v>
      </c>
      <c r="I47" s="63">
        <f>IF(ABS(F47)&lt;=10,0.5,IF(ABS(F47)&lt;=25,1,IF(ABS(F47)&lt;=100,2,10)))</f>
        <v>2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-0.0015865067675</v>
      </c>
      <c r="S47" s="60">
        <f>MIN($S$6/100*F47,150)</f>
        <v>6.6504</v>
      </c>
      <c r="T47" s="60">
        <f>MIN($T$6/100*F47,200)</f>
        <v>8.313000000000001</v>
      </c>
      <c r="U47" s="60">
        <f>MIN($U$6/100*F47,250)</f>
        <v>11.084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-0.0015865067675</v>
      </c>
      <c r="AB47" s="75" t="str">
        <f>IF(AA47&gt;=0,AA47,"")</f>
        <v/>
      </c>
      <c r="AC47" s="76">
        <f>IF(AA47&lt;0,AA47,"")</f>
        <v>-0.0015865067675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49.96</v>
      </c>
      <c r="D48" s="73">
        <f>ROUND(C48,2)</f>
        <v>49.96</v>
      </c>
      <c r="E48" s="60">
        <v>391.97</v>
      </c>
      <c r="F48" s="61">
        <v>55.42</v>
      </c>
      <c r="G48" s="74">
        <v>-0.14221</v>
      </c>
      <c r="H48" s="63">
        <f>MAX(G48,-0.12*F48)</f>
        <v>-0.14221</v>
      </c>
      <c r="I48" s="63">
        <f>IF(ABS(F48)&lt;=10,0.5,IF(ABS(F48)&lt;=25,1,IF(ABS(F48)&lt;=100,2,10)))</f>
        <v>2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-0.0013935513425</v>
      </c>
      <c r="S48" s="60">
        <f>MIN($S$6/100*F48,150)</f>
        <v>6.6504</v>
      </c>
      <c r="T48" s="60">
        <f>MIN($T$6/100*F48,200)</f>
        <v>8.313000000000001</v>
      </c>
      <c r="U48" s="60">
        <f>MIN($U$6/100*F48,250)</f>
        <v>11.084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-0.0013935513425</v>
      </c>
      <c r="AB48" s="75" t="str">
        <f>IF(AA48&gt;=0,AA48,"")</f>
        <v/>
      </c>
      <c r="AC48" s="76">
        <f>IF(AA48&lt;0,AA48,"")</f>
        <v>-0.0013935513425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391.97</v>
      </c>
      <c r="F49" s="61">
        <v>55.42</v>
      </c>
      <c r="G49" s="74">
        <v>0.24907</v>
      </c>
      <c r="H49" s="63">
        <f>MAX(G49,-0.12*F49)</f>
        <v>0.24907</v>
      </c>
      <c r="I49" s="63">
        <f>IF(ABS(F49)&lt;=10,0.5,IF(ABS(F49)&lt;=25,1,IF(ABS(F49)&lt;=100,2,10)))</f>
        <v>2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0.0024406991975</v>
      </c>
      <c r="S49" s="60">
        <f>MIN($S$6/100*F49,150)</f>
        <v>6.6504</v>
      </c>
      <c r="T49" s="60">
        <f>MIN($T$6/100*F49,200)</f>
        <v>8.313000000000001</v>
      </c>
      <c r="U49" s="60">
        <f>MIN($U$6/100*F49,250)</f>
        <v>11.084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0.0024406991975</v>
      </c>
      <c r="AB49" s="75">
        <f>IF(AA49&gt;=0,AA49,"")</f>
        <v>0.0024406991975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255.96</v>
      </c>
      <c r="F50" s="61">
        <v>55.42</v>
      </c>
      <c r="G50" s="74">
        <v>-0.3658</v>
      </c>
      <c r="H50" s="63">
        <f>MAX(G50,-0.12*F50)</f>
        <v>-0.3658</v>
      </c>
      <c r="I50" s="63">
        <f>IF(ABS(F50)&lt;=10,0.5,IF(ABS(F50)&lt;=25,1,IF(ABS(F50)&lt;=100,2,10)))</f>
        <v>2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-0.0023407542</v>
      </c>
      <c r="S50" s="60">
        <f>MIN($S$6/100*F50,150)</f>
        <v>6.6504</v>
      </c>
      <c r="T50" s="60">
        <f>MIN($T$6/100*F50,200)</f>
        <v>8.313000000000001</v>
      </c>
      <c r="U50" s="60">
        <f>MIN($U$6/100*F50,250)</f>
        <v>11.084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-0.0023407542</v>
      </c>
      <c r="AB50" s="75" t="str">
        <f>IF(AA50&gt;=0,AA50,"")</f>
        <v/>
      </c>
      <c r="AC50" s="76">
        <f>IF(AA50&lt;0,AA50,"")</f>
        <v>-0.0023407542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323.97</v>
      </c>
      <c r="F51" s="61">
        <v>55.42</v>
      </c>
      <c r="G51" s="74">
        <v>-3.49607</v>
      </c>
      <c r="H51" s="63">
        <f>MAX(G51,-0.12*F51)</f>
        <v>-3.49607</v>
      </c>
      <c r="I51" s="63">
        <f>IF(ABS(F51)&lt;=10,0.5,IF(ABS(F51)&lt;=25,1,IF(ABS(F51)&lt;=100,2,10)))</f>
        <v>2</v>
      </c>
      <c r="J51" s="64">
        <f>IF(G51&lt;-I51,1,0)</f>
        <v>1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-0.0283155449475</v>
      </c>
      <c r="S51" s="60">
        <f>MIN($S$6/100*F51,150)</f>
        <v>6.6504</v>
      </c>
      <c r="T51" s="60">
        <f>MIN($T$6/100*F51,200)</f>
        <v>8.313000000000001</v>
      </c>
      <c r="U51" s="60">
        <f>MIN($U$6/100*F51,250)</f>
        <v>11.084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-0.0283155449475</v>
      </c>
      <c r="AB51" s="75" t="str">
        <f>IF(AA51&gt;=0,AA51,"")</f>
        <v/>
      </c>
      <c r="AC51" s="76">
        <f>IF(AA51&lt;0,AA51,"")</f>
        <v>-0.0283155449475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49.92</v>
      </c>
      <c r="D52" s="73">
        <f>ROUND(C52,2)</f>
        <v>49.92</v>
      </c>
      <c r="E52" s="60">
        <v>527.98</v>
      </c>
      <c r="F52" s="61">
        <v>0</v>
      </c>
      <c r="G52" s="74">
        <v>-1.06205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1</v>
      </c>
      <c r="K52" s="64">
        <f>IF(J52=J51,K51+J52,0)</f>
        <v>1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49.88</v>
      </c>
      <c r="D53" s="73">
        <f>ROUND(C53,2)</f>
        <v>49.88</v>
      </c>
      <c r="E53" s="60">
        <v>663.99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49.88</v>
      </c>
      <c r="D54" s="73">
        <f>ROUND(C54,2)</f>
        <v>49.88</v>
      </c>
      <c r="E54" s="60">
        <v>663.99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204.77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425.97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527.98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</v>
      </c>
      <c r="D58" s="73">
        <f>ROUND(C58,2)</f>
        <v>49.9</v>
      </c>
      <c r="E58" s="60">
        <v>595.99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49.92</v>
      </c>
      <c r="D59" s="73">
        <f>ROUND(C59,2)</f>
        <v>49.92</v>
      </c>
      <c r="E59" s="60">
        <v>527.98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255.96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323.97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391.97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49.94</v>
      </c>
      <c r="D63" s="73">
        <f>ROUND(C63,2)</f>
        <v>49.94</v>
      </c>
      <c r="E63" s="60">
        <v>459.98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49.93</v>
      </c>
      <c r="D64" s="73">
        <f>ROUND(C64,2)</f>
        <v>49.93</v>
      </c>
      <c r="E64" s="60">
        <v>493.98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49.84</v>
      </c>
      <c r="D65" s="73">
        <f>ROUND(C65,2)</f>
        <v>49.84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595.99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</v>
      </c>
      <c r="D67" s="73">
        <f>ROUND(C67,2)</f>
        <v>49.9</v>
      </c>
      <c r="E67" s="60">
        <v>595.99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357.97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49.85</v>
      </c>
      <c r="D69" s="73">
        <f>ROUND(C69,2)</f>
        <v>49.85</v>
      </c>
      <c r="E69" s="60">
        <v>766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323.97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459.98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51.19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49.95</v>
      </c>
      <c r="D73" s="73">
        <f>ROUND(C73,2)</f>
        <v>49.95</v>
      </c>
      <c r="E73" s="60">
        <v>425.97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49.93</v>
      </c>
      <c r="D74" s="73">
        <f>ROUND(C74,2)</f>
        <v>49.93</v>
      </c>
      <c r="E74" s="60">
        <v>493.98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357.97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255.96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459.98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357.97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204.77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50.08</v>
      </c>
      <c r="D80" s="73">
        <f>ROUND(C80,2)</f>
        <v>50.08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425.97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49.86</v>
      </c>
      <c r="D82" s="73">
        <f>ROUND(C82,2)</f>
        <v>49.86</v>
      </c>
      <c r="E82" s="60">
        <v>732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49.88</v>
      </c>
      <c r="D83" s="73">
        <f>ROUND(C83,2)</f>
        <v>49.88</v>
      </c>
      <c r="E83" s="60">
        <v>663.99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75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49.96</v>
      </c>
      <c r="D84" s="73">
        <f>ROUND(C84,2)</f>
        <v>49.96</v>
      </c>
      <c r="E84" s="60">
        <v>391.97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75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49.94</v>
      </c>
      <c r="D85" s="73">
        <f>ROUND(C85,2)</f>
        <v>49.94</v>
      </c>
      <c r="E85" s="60">
        <v>459.98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75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49.95</v>
      </c>
      <c r="D86" s="73">
        <f>ROUND(C86,2)</f>
        <v>49.95</v>
      </c>
      <c r="E86" s="60">
        <v>425.97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75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323.97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49.97</v>
      </c>
      <c r="D88" s="73">
        <f>ROUND(C88,2)</f>
        <v>49.97</v>
      </c>
      <c r="E88" s="60">
        <v>357.97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75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527.98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75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49.94</v>
      </c>
      <c r="D90" s="73">
        <f>ROUND(C90,2)</f>
        <v>49.94</v>
      </c>
      <c r="E90" s="60">
        <v>459.98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75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</v>
      </c>
      <c r="D91" s="73">
        <f>ROUND(C91,2)</f>
        <v>50</v>
      </c>
      <c r="E91" s="60">
        <v>255.96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357.97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75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153.58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75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204.77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75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102.38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75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289.96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357.97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289.96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357.97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323.97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49.97</v>
      </c>
      <c r="D101" s="73">
        <f>ROUND(C101,2)</f>
        <v>49.97</v>
      </c>
      <c r="E101" s="60">
        <v>357.97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425.97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49.91</v>
      </c>
      <c r="D103" s="98">
        <f>ROUND(C103,2)</f>
        <v>49.91</v>
      </c>
      <c r="E103" s="99">
        <v>561.98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49.95822916666666</v>
      </c>
      <c r="D104" s="110">
        <f>ROUND(C104,2)</f>
        <v>49.96</v>
      </c>
      <c r="E104" s="111">
        <f>AVERAGE(E6:E103)</f>
        <v>386.2137500000001</v>
      </c>
      <c r="F104" s="111">
        <f>AVERAGE(F6:F103)</f>
        <v>7.194166666666667</v>
      </c>
      <c r="G104" s="112">
        <f>SUM(G8:G103)/4</f>
        <v>-1.68461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-0.0490098972175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-0.0490098972175</v>
      </c>
      <c r="AB104" s="116">
        <f>SUM(AB8:AB103)</f>
        <v>0.0104130539975</v>
      </c>
      <c r="AC104" s="117">
        <f>SUM(AC8:AC103)</f>
        <v>-0.05942295121500001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-0.0490098972175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51.1924</v>
      </c>
      <c r="AH152" s="86">
        <f>MIN(AG152,$C$2)</f>
        <v>51.1924</v>
      </c>
    </row>
    <row r="153" spans="1:37" customHeight="1" ht="16">
      <c r="AE153" s="16"/>
      <c r="AF153" s="133">
        <f>ROUND((AF152-0.01),2)</f>
        <v>50.03</v>
      </c>
      <c r="AG153" s="134">
        <f>2*$A$2/5</f>
        <v>102.3848</v>
      </c>
      <c r="AH153" s="86">
        <f>MIN(AG153,$C$2)</f>
        <v>102.3848</v>
      </c>
    </row>
    <row r="154" spans="1:37" customHeight="1" ht="16">
      <c r="AE154" s="16"/>
      <c r="AF154" s="133">
        <f>ROUND((AF153-0.01),2)</f>
        <v>50.02</v>
      </c>
      <c r="AG154" s="134">
        <f>3*$A$2/5</f>
        <v>153.5772</v>
      </c>
      <c r="AH154" s="86">
        <f>MIN(AG154,$C$2)</f>
        <v>153.5772</v>
      </c>
    </row>
    <row r="155" spans="1:37" customHeight="1" ht="16">
      <c r="AE155" s="16"/>
      <c r="AF155" s="133">
        <f>ROUND((AF154-0.01),2)</f>
        <v>50.01</v>
      </c>
      <c r="AG155" s="134">
        <f>4*$A$2/5</f>
        <v>204.7696</v>
      </c>
      <c r="AH155" s="86">
        <f>MIN(AG155,$C$2)</f>
        <v>204.7696</v>
      </c>
    </row>
    <row r="156" spans="1:37" customHeight="1" ht="16">
      <c r="AE156" s="16"/>
      <c r="AF156" s="133">
        <f>ROUND((AF155-0.01),2)</f>
        <v>50</v>
      </c>
      <c r="AG156" s="134">
        <f>5*$A$2/5</f>
        <v>255.962</v>
      </c>
      <c r="AH156" s="86">
        <f>MIN(AG156,$C$2)</f>
        <v>255.962</v>
      </c>
    </row>
    <row r="157" spans="1:37" customHeight="1" ht="16">
      <c r="AE157" s="16"/>
      <c r="AF157" s="133">
        <f>ROUND((AF156-0.01),2)</f>
        <v>49.99</v>
      </c>
      <c r="AG157" s="134">
        <f>50+15*$A$2/16</f>
        <v>289.964375</v>
      </c>
      <c r="AH157" s="86">
        <f>MIN(AG157,$C$2)</f>
        <v>289.964375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323.96675</v>
      </c>
      <c r="AH158" s="86">
        <f>MIN(AG158,$C$2)</f>
        <v>323.96675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357.969125</v>
      </c>
      <c r="AH159" s="86">
        <f>MIN(AG159,$C$2)</f>
        <v>357.969125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391.9715</v>
      </c>
      <c r="AH160" s="86">
        <f>MIN(AG160,$C$2)</f>
        <v>391.9715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425.973875</v>
      </c>
      <c r="AH161" s="86">
        <f>MIN(AG161,$C$2)</f>
        <v>425.973875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459.97625</v>
      </c>
      <c r="AH162" s="86">
        <f>MIN(AG162,$C$2)</f>
        <v>459.97625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493.978625</v>
      </c>
      <c r="AH163" s="86">
        <f>MIN(AG163,$C$2)</f>
        <v>493.978625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527.981</v>
      </c>
      <c r="AH164" s="135">
        <f>MIN(AG164,$C$2)</f>
        <v>527.981</v>
      </c>
    </row>
    <row r="165" spans="1:37" customHeight="1" ht="15">
      <c r="AE165" s="16"/>
      <c r="AF165" s="133">
        <f>ROUND((AF164-0.01),2)</f>
        <v>49.91</v>
      </c>
      <c r="AG165" s="134">
        <f>450+7*$A$2/16</f>
        <v>561.983375</v>
      </c>
      <c r="AH165" s="135">
        <f>MIN(AG165,$C$2)</f>
        <v>561.983375</v>
      </c>
    </row>
    <row r="166" spans="1:37" customHeight="1" ht="15">
      <c r="AE166" s="16"/>
      <c r="AF166" s="133">
        <f>ROUND((AF165-0.01),2)</f>
        <v>49.9</v>
      </c>
      <c r="AG166" s="134">
        <f>500+6*$A$2/16</f>
        <v>595.9857500000001</v>
      </c>
      <c r="AH166" s="135">
        <f>MIN(AG166,$C$2)</f>
        <v>595.9857500000001</v>
      </c>
    </row>
    <row r="167" spans="1:37" customHeight="1" ht="15">
      <c r="AE167" s="16"/>
      <c r="AF167" s="133">
        <f>ROUND((AF166-0.01),2)</f>
        <v>49.89</v>
      </c>
      <c r="AG167" s="134">
        <f>550+5*$A$2/16</f>
        <v>629.988125</v>
      </c>
      <c r="AH167" s="135">
        <f>MIN(AG167,$C$2)</f>
        <v>629.988125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663.9905</v>
      </c>
      <c r="AH168" s="135">
        <f>MIN(AG168,$C$2)</f>
        <v>663.9905</v>
      </c>
    </row>
    <row r="169" spans="1:37" customHeight="1" ht="15">
      <c r="AE169" s="16"/>
      <c r="AF169" s="133">
        <f>ROUND((AF168-0.01),2)</f>
        <v>49.87</v>
      </c>
      <c r="AG169" s="134">
        <f>650+3*$A$2/16</f>
        <v>697.992875</v>
      </c>
      <c r="AH169" s="135">
        <f>MIN(AG169,$C$2)</f>
        <v>697.992875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731.9952499999999</v>
      </c>
      <c r="AH170" s="135">
        <f>MIN(AG170,$C$2)</f>
        <v>731.9952499999999</v>
      </c>
    </row>
    <row r="171" spans="1:37" customHeight="1" ht="15">
      <c r="AE171" s="16"/>
      <c r="AF171" s="133">
        <f>ROUND((AF170-0.01),2)</f>
        <v>49.85</v>
      </c>
      <c r="AG171" s="134">
        <f>750+1*$A$2/16</f>
        <v>765.997625</v>
      </c>
      <c r="AH171" s="135">
        <f>MIN(AG171,$C$2)</f>
        <v>765.997625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-0.001968882900000021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294.842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49.83</v>
      </c>
      <c r="D8" s="59">
        <f>ROUND(C8,2)</f>
        <v>49.83</v>
      </c>
      <c r="E8" s="60">
        <v>800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49.85</v>
      </c>
      <c r="D9" s="73">
        <f>ROUND(C9,2)</f>
        <v>49.85</v>
      </c>
      <c r="E9" s="60">
        <v>768.4299999999999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49.94</v>
      </c>
      <c r="D10" s="73">
        <f>ROUND(C10,2)</f>
        <v>49.94</v>
      </c>
      <c r="E10" s="60">
        <v>484.28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49.97</v>
      </c>
      <c r="D11" s="73">
        <f>ROUND(C11,2)</f>
        <v>49.97</v>
      </c>
      <c r="E11" s="60">
        <v>389.56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389.56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326.41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50.01</v>
      </c>
      <c r="D14" s="73">
        <f>ROUND(C14,2)</f>
        <v>50.01</v>
      </c>
      <c r="E14" s="60">
        <v>235.87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326.41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357.99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49.97</v>
      </c>
      <c r="D17" s="73">
        <f>ROUND(C17,2)</f>
        <v>49.97</v>
      </c>
      <c r="E17" s="60">
        <v>389.56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389.56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357.99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389.56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49.92</v>
      </c>
      <c r="D21" s="73">
        <f>ROUND(C21,2)</f>
        <v>49.92</v>
      </c>
      <c r="E21" s="60">
        <v>547.42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49.92</v>
      </c>
      <c r="D22" s="73">
        <f>ROUND(C22,2)</f>
        <v>49.92</v>
      </c>
      <c r="E22" s="60">
        <v>547.42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49.95</v>
      </c>
      <c r="D23" s="73">
        <f>ROUND(C23,2)</f>
        <v>49.95</v>
      </c>
      <c r="E23" s="60">
        <v>452.7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326.41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357.99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294.84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49.93</v>
      </c>
      <c r="D27" s="73">
        <f>ROUND(C27,2)</f>
        <v>49.93</v>
      </c>
      <c r="E27" s="60">
        <v>515.85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49.92</v>
      </c>
      <c r="D28" s="73">
        <f>ROUND(C28,2)</f>
        <v>49.92</v>
      </c>
      <c r="E28" s="60">
        <v>547.42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49.89</v>
      </c>
      <c r="D29" s="73">
        <f>ROUND(C29,2)</f>
        <v>49.89</v>
      </c>
      <c r="E29" s="60">
        <v>642.14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49.92</v>
      </c>
      <c r="D30" s="73">
        <f>ROUND(C30,2)</f>
        <v>49.92</v>
      </c>
      <c r="E30" s="60">
        <v>547.42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49.84</v>
      </c>
      <c r="D31" s="73">
        <f>ROUND(C31,2)</f>
        <v>49.84</v>
      </c>
      <c r="E31" s="60">
        <v>800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</v>
      </c>
      <c r="D32" s="73">
        <f>ROUND(C32,2)</f>
        <v>49.9</v>
      </c>
      <c r="E32" s="60">
        <v>610.5700000000001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</v>
      </c>
      <c r="D33" s="73">
        <f>ROUND(C33,2)</f>
        <v>49.9</v>
      </c>
      <c r="E33" s="60">
        <v>610.5700000000001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642.14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49.83</v>
      </c>
      <c r="D35" s="73">
        <f>ROUND(C35,2)</f>
        <v>49.83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</v>
      </c>
      <c r="D36" s="73">
        <f>ROUND(C36,2)</f>
        <v>49.8</v>
      </c>
      <c r="E36" s="60">
        <v>800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49.85</v>
      </c>
      <c r="D37" s="73">
        <f>ROUND(C37,2)</f>
        <v>49.85</v>
      </c>
      <c r="E37" s="60">
        <v>768.4299999999999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294.84</v>
      </c>
      <c r="F38" s="61">
        <v>12.8</v>
      </c>
      <c r="G38" s="74">
        <v>5.8687</v>
      </c>
      <c r="H38" s="63">
        <f>MAX(G38,-0.12*F38)</f>
        <v>5.8687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0.04325818769999999</v>
      </c>
      <c r="S38" s="60">
        <f>MIN($S$6/100*F38,150)</f>
        <v>1.536</v>
      </c>
      <c r="T38" s="60">
        <f>MIN($T$6/100*F38,200)</f>
        <v>1.92</v>
      </c>
      <c r="U38" s="60">
        <f>MIN($U$6/100*F38,250)</f>
        <v>2.56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0.02684149649999999</v>
      </c>
      <c r="Z38" s="138">
        <f>IF(AND(C38&gt;=50.1,G38&lt;0),($A$2)*ABS(G38)/40000,0)</f>
        <v>0</v>
      </c>
      <c r="AA38" s="67">
        <f>R38+Y38+Z38</f>
        <v>0.07009968419999998</v>
      </c>
      <c r="AB38" s="139">
        <f>IF(AA38&gt;=0,AA38,"")</f>
        <v>0.07009968419999998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49.98</v>
      </c>
      <c r="D39" s="73">
        <f>ROUND(C39,2)</f>
        <v>49.98</v>
      </c>
      <c r="E39" s="60">
        <v>357.99</v>
      </c>
      <c r="F39" s="61">
        <v>12.8</v>
      </c>
      <c r="G39" s="74">
        <v>-3.13082</v>
      </c>
      <c r="H39" s="63">
        <f>MAX(G39,-0.12*F39)</f>
        <v>-1.536</v>
      </c>
      <c r="I39" s="63">
        <f>IF(ABS(F39)&lt;=10,0.5,IF(ABS(F39)&lt;=25,1,IF(ABS(F39)&lt;=100,2,10)))</f>
        <v>1</v>
      </c>
      <c r="J39" s="64">
        <f>IF(G39&lt;-I39,1,0)</f>
        <v>1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-0.013746816</v>
      </c>
      <c r="S39" s="60">
        <f>MIN($S$6/100*F39,150)</f>
        <v>1.536</v>
      </c>
      <c r="T39" s="60">
        <f>MIN($T$6/100*F39,200)</f>
        <v>1.92</v>
      </c>
      <c r="U39" s="60">
        <f>MIN($U$6/100*F39,250)</f>
        <v>2.56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-0.013746816</v>
      </c>
      <c r="AB39" s="139" t="str">
        <f>IF(AA39&gt;=0,AA39,"")</f>
        <v/>
      </c>
      <c r="AC39" s="76">
        <f>IF(AA39&lt;0,AA39,"")</f>
        <v>-0.013746816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49.97</v>
      </c>
      <c r="D40" s="73">
        <f>ROUND(C40,2)</f>
        <v>49.97</v>
      </c>
      <c r="E40" s="60">
        <v>389.56</v>
      </c>
      <c r="F40" s="61">
        <v>51.1</v>
      </c>
      <c r="G40" s="74">
        <v>0.56857</v>
      </c>
      <c r="H40" s="63">
        <f>MAX(G40,-0.12*F40)</f>
        <v>0.56857</v>
      </c>
      <c r="I40" s="63">
        <f>IF(ABS(F40)&lt;=10,0.5,IF(ABS(F40)&lt;=25,1,IF(ABS(F40)&lt;=100,2,10)))</f>
        <v>2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0.00553730323</v>
      </c>
      <c r="S40" s="60">
        <f>MIN($S$6/100*F40,150)</f>
        <v>6.132</v>
      </c>
      <c r="T40" s="60">
        <f>MIN($T$6/100*F40,200)</f>
        <v>7.665</v>
      </c>
      <c r="U40" s="60">
        <f>MIN($U$6/100*F40,250)</f>
        <v>10.22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0.00553730323</v>
      </c>
      <c r="AB40" s="139">
        <f>IF(AA40&gt;=0,AA40,"")</f>
        <v>0.00553730323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515.85</v>
      </c>
      <c r="F41" s="61">
        <v>51.1</v>
      </c>
      <c r="G41" s="74">
        <v>-0.60528</v>
      </c>
      <c r="H41" s="63">
        <f>MAX(G41,-0.12*F41)</f>
        <v>-0.60528</v>
      </c>
      <c r="I41" s="63">
        <f>IF(ABS(F41)&lt;=10,0.5,IF(ABS(F41)&lt;=25,1,IF(ABS(F41)&lt;=100,2,10)))</f>
        <v>2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-0.0078058422</v>
      </c>
      <c r="S41" s="60">
        <f>MIN($S$6/100*F41,150)</f>
        <v>6.132</v>
      </c>
      <c r="T41" s="60">
        <f>MIN($T$6/100*F41,200)</f>
        <v>7.665</v>
      </c>
      <c r="U41" s="60">
        <f>MIN($U$6/100*F41,250)</f>
        <v>10.22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-0.0078058422</v>
      </c>
      <c r="AB41" s="139" t="str">
        <f>IF(AA41&gt;=0,AA41,"")</f>
        <v/>
      </c>
      <c r="AC41" s="76">
        <f>IF(AA41&lt;0,AA41,"")</f>
        <v>-0.0078058422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49.94</v>
      </c>
      <c r="D42" s="73">
        <f>ROUND(C42,2)</f>
        <v>49.94</v>
      </c>
      <c r="E42" s="60">
        <v>484.28</v>
      </c>
      <c r="F42" s="61">
        <v>51.1</v>
      </c>
      <c r="G42" s="74">
        <v>-0.54938</v>
      </c>
      <c r="H42" s="63">
        <f>MAX(G42,-0.12*F42)</f>
        <v>-0.54938</v>
      </c>
      <c r="I42" s="63">
        <f>IF(ABS(F42)&lt;=10,0.5,IF(ABS(F42)&lt;=25,1,IF(ABS(F42)&lt;=100,2,10)))</f>
        <v>2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-0.006651343659999999</v>
      </c>
      <c r="S42" s="60">
        <f>MIN($S$6/100*F42,150)</f>
        <v>6.132</v>
      </c>
      <c r="T42" s="60">
        <f>MIN($T$6/100*F42,200)</f>
        <v>7.665</v>
      </c>
      <c r="U42" s="60">
        <f>MIN($U$6/100*F42,250)</f>
        <v>10.22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-0.006651343659999999</v>
      </c>
      <c r="AB42" s="139" t="str">
        <f>IF(AA42&gt;=0,AA42,"")</f>
        <v/>
      </c>
      <c r="AC42" s="76">
        <f>IF(AA42&lt;0,AA42,"")</f>
        <v>-0.006651343659999999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</v>
      </c>
      <c r="D43" s="73">
        <f>ROUND(C43,2)</f>
        <v>50</v>
      </c>
      <c r="E43" s="60">
        <v>294.84</v>
      </c>
      <c r="F43" s="61">
        <v>51.1</v>
      </c>
      <c r="G43" s="74">
        <v>0.17729</v>
      </c>
      <c r="H43" s="63">
        <f>MAX(G43,-0.12*F43)</f>
        <v>0.17729</v>
      </c>
      <c r="I43" s="63">
        <f>IF(ABS(F43)&lt;=10,0.5,IF(ABS(F43)&lt;=25,1,IF(ABS(F43)&lt;=100,2,10)))</f>
        <v>2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0.00130680459</v>
      </c>
      <c r="S43" s="60">
        <f>MIN($S$6/100*F43,150)</f>
        <v>6.132</v>
      </c>
      <c r="T43" s="60">
        <f>MIN($T$6/100*F43,200)</f>
        <v>7.665</v>
      </c>
      <c r="U43" s="60">
        <f>MIN($U$6/100*F43,250)</f>
        <v>10.22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0.00130680459</v>
      </c>
      <c r="AB43" s="139">
        <f>IF(AA43&gt;=0,AA43,"")</f>
        <v>0.00130680459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515.85</v>
      </c>
      <c r="F44" s="61">
        <v>51.1</v>
      </c>
      <c r="G44" s="74">
        <v>-0.60528</v>
      </c>
      <c r="H44" s="63">
        <f>MAX(G44,-0.12*F44)</f>
        <v>-0.60528</v>
      </c>
      <c r="I44" s="63">
        <f>IF(ABS(F44)&lt;=10,0.5,IF(ABS(F44)&lt;=25,1,IF(ABS(F44)&lt;=100,2,10)))</f>
        <v>2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-0.0078058422</v>
      </c>
      <c r="S44" s="60">
        <f>MIN($S$6/100*F44,150)</f>
        <v>6.132</v>
      </c>
      <c r="T44" s="60">
        <f>MIN($T$6/100*F44,200)</f>
        <v>7.665</v>
      </c>
      <c r="U44" s="60">
        <f>MIN($U$6/100*F44,250)</f>
        <v>10.22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-0.0078058422</v>
      </c>
      <c r="AB44" s="139" t="str">
        <f>IF(AA44&gt;=0,AA44,"")</f>
        <v/>
      </c>
      <c r="AC44" s="76">
        <f>IF(AA44&lt;0,AA44,"")</f>
        <v>-0.0078058422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49.91</v>
      </c>
      <c r="D45" s="73">
        <f>ROUND(C45,2)</f>
        <v>49.91</v>
      </c>
      <c r="E45" s="60">
        <v>578.99</v>
      </c>
      <c r="F45" s="61">
        <v>51.1</v>
      </c>
      <c r="G45" s="74">
        <v>-0.49348</v>
      </c>
      <c r="H45" s="63">
        <f>MAX(G45,-0.12*F45)</f>
        <v>-0.49348</v>
      </c>
      <c r="I45" s="63">
        <f>IF(ABS(F45)&lt;=10,0.5,IF(ABS(F45)&lt;=25,1,IF(ABS(F45)&lt;=100,2,10)))</f>
        <v>2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-0.00714299963</v>
      </c>
      <c r="S45" s="60">
        <f>MIN($S$6/100*F45,150)</f>
        <v>6.132</v>
      </c>
      <c r="T45" s="60">
        <f>MIN($T$6/100*F45,200)</f>
        <v>7.665</v>
      </c>
      <c r="U45" s="60">
        <f>MIN($U$6/100*F45,250)</f>
        <v>10.22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-0.00714299963</v>
      </c>
      <c r="AB45" s="139" t="str">
        <f>IF(AA45&gt;=0,AA45,"")</f>
        <v/>
      </c>
      <c r="AC45" s="76">
        <f>IF(AA45&lt;0,AA45,"")</f>
        <v>-0.00714299963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357.99</v>
      </c>
      <c r="F46" s="61">
        <v>51.1</v>
      </c>
      <c r="G46" s="74">
        <v>-0.32579</v>
      </c>
      <c r="H46" s="63">
        <f>MAX(G46,-0.12*F46)</f>
        <v>-0.32579</v>
      </c>
      <c r="I46" s="63">
        <f>IF(ABS(F46)&lt;=10,0.5,IF(ABS(F46)&lt;=25,1,IF(ABS(F46)&lt;=100,2,10)))</f>
        <v>2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-0.002915739052500001</v>
      </c>
      <c r="S46" s="60">
        <f>MIN($S$6/100*F46,150)</f>
        <v>6.132</v>
      </c>
      <c r="T46" s="60">
        <f>MIN($T$6/100*F46,200)</f>
        <v>7.665</v>
      </c>
      <c r="U46" s="60">
        <f>MIN($U$6/100*F46,250)</f>
        <v>10.22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-0.002915739052500001</v>
      </c>
      <c r="AB46" s="139" t="str">
        <f>IF(AA46&gt;=0,AA46,"")</f>
        <v/>
      </c>
      <c r="AC46" s="76">
        <f>IF(AA46&lt;0,AA46,"")</f>
        <v>-0.002915739052500001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326.41</v>
      </c>
      <c r="F47" s="61">
        <v>51.1</v>
      </c>
      <c r="G47" s="74">
        <v>-0.38169</v>
      </c>
      <c r="H47" s="63">
        <f>MAX(G47,-0.12*F47)</f>
        <v>-0.38169</v>
      </c>
      <c r="I47" s="63">
        <f>IF(ABS(F47)&lt;=10,0.5,IF(ABS(F47)&lt;=25,1,IF(ABS(F47)&lt;=100,2,10)))</f>
        <v>2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-0.0031146858225</v>
      </c>
      <c r="S47" s="60">
        <f>MIN($S$6/100*F47,150)</f>
        <v>6.132</v>
      </c>
      <c r="T47" s="60">
        <f>MIN($T$6/100*F47,200)</f>
        <v>7.665</v>
      </c>
      <c r="U47" s="60">
        <f>MIN($U$6/100*F47,250)</f>
        <v>10.22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-0.0031146858225</v>
      </c>
      <c r="AB47" s="139" t="str">
        <f>IF(AA47&gt;=0,AA47,"")</f>
        <v/>
      </c>
      <c r="AC47" s="76">
        <f>IF(AA47&lt;0,AA47,"")</f>
        <v>-0.0031146858225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176.91</v>
      </c>
      <c r="F48" s="61">
        <v>51.1</v>
      </c>
      <c r="G48" s="74">
        <v>-0.32579</v>
      </c>
      <c r="H48" s="63">
        <f>MAX(G48,-0.12*F48)</f>
        <v>-0.32579</v>
      </c>
      <c r="I48" s="63">
        <f>IF(ABS(F48)&lt;=10,0.5,IF(ABS(F48)&lt;=25,1,IF(ABS(F48)&lt;=100,2,10)))</f>
        <v>2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-0.0014408877225</v>
      </c>
      <c r="S48" s="60">
        <f>MIN($S$6/100*F48,150)</f>
        <v>6.132</v>
      </c>
      <c r="T48" s="60">
        <f>MIN($T$6/100*F48,200)</f>
        <v>7.665</v>
      </c>
      <c r="U48" s="60">
        <f>MIN($U$6/100*F48,250)</f>
        <v>10.22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-0.0014408877225</v>
      </c>
      <c r="AB48" s="139" t="str">
        <f>IF(AA48&gt;=0,AA48,"")</f>
        <v/>
      </c>
      <c r="AC48" s="76">
        <f>IF(AA48&lt;0,AA48,"")</f>
        <v>-0.0014408877225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117.94</v>
      </c>
      <c r="F49" s="61">
        <v>51.1</v>
      </c>
      <c r="G49" s="74">
        <v>0.17729</v>
      </c>
      <c r="H49" s="63">
        <f>MAX(G49,-0.12*F49)</f>
        <v>0.17729</v>
      </c>
      <c r="I49" s="63">
        <f>IF(ABS(F49)&lt;=10,0.5,IF(ABS(F49)&lt;=25,1,IF(ABS(F49)&lt;=100,2,10)))</f>
        <v>2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0.0005227395650000001</v>
      </c>
      <c r="S49" s="60">
        <f>MIN($S$6/100*F49,150)</f>
        <v>6.132</v>
      </c>
      <c r="T49" s="60">
        <f>MIN($T$6/100*F49,200)</f>
        <v>7.665</v>
      </c>
      <c r="U49" s="60">
        <f>MIN($U$6/100*F49,250)</f>
        <v>10.22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0.0005227395650000001</v>
      </c>
      <c r="AB49" s="139">
        <f>IF(AA49&gt;=0,AA49,"")</f>
        <v>0.0005227395650000001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49.97</v>
      </c>
      <c r="D50" s="73">
        <f>ROUND(C50,2)</f>
        <v>49.97</v>
      </c>
      <c r="E50" s="60">
        <v>389.56</v>
      </c>
      <c r="F50" s="61">
        <v>51.1</v>
      </c>
      <c r="G50" s="74">
        <v>-0.49348</v>
      </c>
      <c r="H50" s="63">
        <f>MAX(G50,-0.12*F50)</f>
        <v>-0.49348</v>
      </c>
      <c r="I50" s="63">
        <f>IF(ABS(F50)&lt;=10,0.5,IF(ABS(F50)&lt;=25,1,IF(ABS(F50)&lt;=100,2,10)))</f>
        <v>2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-0.00480600172</v>
      </c>
      <c r="S50" s="60">
        <f>MIN($S$6/100*F50,150)</f>
        <v>6.132</v>
      </c>
      <c r="T50" s="60">
        <f>MIN($T$6/100*F50,200)</f>
        <v>7.665</v>
      </c>
      <c r="U50" s="60">
        <f>MIN($U$6/100*F50,250)</f>
        <v>10.22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-0.00480600172</v>
      </c>
      <c r="AB50" s="139" t="str">
        <f>IF(AA50&gt;=0,AA50,"")</f>
        <v/>
      </c>
      <c r="AC50" s="76">
        <f>IF(AA50&lt;0,AA50,"")</f>
        <v>-0.00480600172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235.87</v>
      </c>
      <c r="F51" s="61">
        <v>51.1</v>
      </c>
      <c r="G51" s="74">
        <v>-4.07093</v>
      </c>
      <c r="H51" s="63">
        <f>MAX(G51,-0.12*F51)</f>
        <v>-4.07093</v>
      </c>
      <c r="I51" s="63">
        <f>IF(ABS(F51)&lt;=10,0.5,IF(ABS(F51)&lt;=25,1,IF(ABS(F51)&lt;=100,2,10)))</f>
        <v>2</v>
      </c>
      <c r="J51" s="64">
        <f>IF(G51&lt;-I51,1,0)</f>
        <v>1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-0.0240052564775</v>
      </c>
      <c r="S51" s="60">
        <f>MIN($S$6/100*F51,150)</f>
        <v>6.132</v>
      </c>
      <c r="T51" s="60">
        <f>MIN($T$6/100*F51,200)</f>
        <v>7.665</v>
      </c>
      <c r="U51" s="60">
        <f>MIN($U$6/100*F51,250)</f>
        <v>10.22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-0.0240052564775</v>
      </c>
      <c r="AB51" s="139" t="str">
        <f>IF(AA51&gt;=0,AA51,"")</f>
        <v/>
      </c>
      <c r="AC51" s="76">
        <f>IF(AA51&lt;0,AA51,"")</f>
        <v>-0.0240052564775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452.7</v>
      </c>
      <c r="F52" s="61">
        <v>0</v>
      </c>
      <c r="G52" s="74">
        <v>-1.11795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1</v>
      </c>
      <c r="K52" s="64">
        <f>IF(J52=J51,K51+J52,0)</f>
        <v>1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49.96</v>
      </c>
      <c r="D53" s="73">
        <f>ROUND(C53,2)</f>
        <v>49.96</v>
      </c>
      <c r="E53" s="60">
        <v>421.13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117.94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176.91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176.91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49.94</v>
      </c>
      <c r="D57" s="73">
        <f>ROUND(C57,2)</f>
        <v>49.94</v>
      </c>
      <c r="E57" s="60">
        <v>484.28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49.88</v>
      </c>
      <c r="D58" s="73">
        <f>ROUND(C58,2)</f>
        <v>49.88</v>
      </c>
      <c r="E58" s="60">
        <v>673.71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49.88</v>
      </c>
      <c r="D59" s="73">
        <f>ROUND(C59,2)</f>
        <v>49.88</v>
      </c>
      <c r="E59" s="60">
        <v>673.71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117.94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357.99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421.13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49.92</v>
      </c>
      <c r="D63" s="73">
        <f>ROUND(C63,2)</f>
        <v>49.92</v>
      </c>
      <c r="E63" s="60">
        <v>547.42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235.87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547.42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610.5700000000001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49.94</v>
      </c>
      <c r="D67" s="73">
        <f>ROUND(C67,2)</f>
        <v>49.94</v>
      </c>
      <c r="E67" s="60">
        <v>484.28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326.41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326.41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49.95</v>
      </c>
      <c r="D70" s="73">
        <f>ROUND(C70,2)</f>
        <v>49.95</v>
      </c>
      <c r="E70" s="60">
        <v>452.7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484.28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49.98</v>
      </c>
      <c r="D72" s="73">
        <f>ROUND(C72,2)</f>
        <v>49.98</v>
      </c>
      <c r="E72" s="60">
        <v>357.99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49.88</v>
      </c>
      <c r="D73" s="73">
        <f>ROUND(C73,2)</f>
        <v>49.88</v>
      </c>
      <c r="E73" s="60">
        <v>673.71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421.13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50.01</v>
      </c>
      <c r="D75" s="73">
        <f>ROUND(C75,2)</f>
        <v>50.01</v>
      </c>
      <c r="E75" s="60">
        <v>235.87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50.05</v>
      </c>
      <c r="D76" s="73">
        <f>ROUND(C76,2)</f>
        <v>50.05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49.95</v>
      </c>
      <c r="D77" s="73">
        <f>ROUND(C77,2)</f>
        <v>49.95</v>
      </c>
      <c r="E77" s="60">
        <v>452.7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</v>
      </c>
      <c r="D78" s="73">
        <f>ROUND(C78,2)</f>
        <v>49.9</v>
      </c>
      <c r="E78" s="60">
        <v>610.5700000000001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49.92</v>
      </c>
      <c r="D79" s="73">
        <f>ROUND(C79,2)</f>
        <v>49.92</v>
      </c>
      <c r="E79" s="60">
        <v>547.42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117.94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49.97</v>
      </c>
      <c r="D81" s="73">
        <f>ROUND(C81,2)</f>
        <v>49.97</v>
      </c>
      <c r="E81" s="60">
        <v>389.56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49.94</v>
      </c>
      <c r="D82" s="73">
        <f>ROUND(C82,2)</f>
        <v>49.94</v>
      </c>
      <c r="E82" s="60">
        <v>484.28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578.99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389.56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49.96</v>
      </c>
      <c r="D85" s="73">
        <f>ROUND(C85,2)</f>
        <v>49.96</v>
      </c>
      <c r="E85" s="60">
        <v>421.13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49.93</v>
      </c>
      <c r="D86" s="73">
        <f>ROUND(C86,2)</f>
        <v>49.93</v>
      </c>
      <c r="E86" s="60">
        <v>515.85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294.84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176.91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326.41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326.41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49.97</v>
      </c>
      <c r="D91" s="73">
        <f>ROUND(C91,2)</f>
        <v>49.97</v>
      </c>
      <c r="E91" s="60">
        <v>389.56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49.99</v>
      </c>
      <c r="D92" s="73">
        <f>ROUND(C92,2)</f>
        <v>49.99</v>
      </c>
      <c r="E92" s="60">
        <v>326.41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294.84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117.94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50.05</v>
      </c>
      <c r="D95" s="73">
        <f>ROUND(C95,2)</f>
        <v>50.05</v>
      </c>
      <c r="E95" s="60">
        <v>0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326.41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49.96</v>
      </c>
      <c r="D97" s="73">
        <f>ROUND(C97,2)</f>
        <v>49.96</v>
      </c>
      <c r="E97" s="60">
        <v>421.13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49.95</v>
      </c>
      <c r="D98" s="73">
        <f>ROUND(C98,2)</f>
        <v>49.95</v>
      </c>
      <c r="E98" s="60">
        <v>452.7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357.99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452.7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484.28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294.84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235.87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49.95729166666666</v>
      </c>
      <c r="D104" s="110">
        <f>ROUND(C104,2)</f>
        <v>49.96</v>
      </c>
      <c r="E104" s="111">
        <f>AVERAGE(E6:E103)</f>
        <v>416.8648958333331</v>
      </c>
      <c r="F104" s="111">
        <f>AVERAGE(F6:F103)</f>
        <v>6.654166666666669</v>
      </c>
      <c r="G104" s="112">
        <f>SUM(G8:G103)/4</f>
        <v>-1.327005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-0.02881037940000001</v>
      </c>
      <c r="S104" s="113"/>
      <c r="T104" s="113"/>
      <c r="U104" s="113"/>
      <c r="V104" s="113"/>
      <c r="W104" s="113"/>
      <c r="X104" s="113"/>
      <c r="Y104" s="114">
        <f>SUM(Y8:Y103)</f>
        <v>0.02684149649999999</v>
      </c>
      <c r="Z104" s="114">
        <f>SUM(Z8:Z103)</f>
        <v>0</v>
      </c>
      <c r="AA104" s="115">
        <f>SUM(AA8:AA103)</f>
        <v>-0.001968882900000021</v>
      </c>
      <c r="AB104" s="116">
        <f>SUM(AB8:AB103)</f>
        <v>0.07746653158499998</v>
      </c>
      <c r="AC104" s="117">
        <f>SUM(AC8:AC103)</f>
        <v>-0.07943541448499999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-0.001968882900000021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58.9684</v>
      </c>
      <c r="AH152" s="86">
        <f>MIN(AG152,$C$2)</f>
        <v>58.9684</v>
      </c>
    </row>
    <row r="153" spans="1:37" customHeight="1" ht="16">
      <c r="AE153" s="16"/>
      <c r="AF153" s="133">
        <f>ROUND((AF152-0.01),2)</f>
        <v>50.03</v>
      </c>
      <c r="AG153" s="134">
        <f>2*$A$2/5</f>
        <v>117.9368</v>
      </c>
      <c r="AH153" s="86">
        <f>MIN(AG153,$C$2)</f>
        <v>117.9368</v>
      </c>
    </row>
    <row r="154" spans="1:37" customHeight="1" ht="16">
      <c r="AE154" s="16"/>
      <c r="AF154" s="133">
        <f>ROUND((AF153-0.01),2)</f>
        <v>50.02</v>
      </c>
      <c r="AG154" s="134">
        <f>3*$A$2/5</f>
        <v>176.9052</v>
      </c>
      <c r="AH154" s="86">
        <f>MIN(AG154,$C$2)</f>
        <v>176.9052</v>
      </c>
    </row>
    <row r="155" spans="1:37" customHeight="1" ht="16">
      <c r="AE155" s="16"/>
      <c r="AF155" s="133">
        <f>ROUND((AF154-0.01),2)</f>
        <v>50.01</v>
      </c>
      <c r="AG155" s="134">
        <f>4*$A$2/5</f>
        <v>235.8736</v>
      </c>
      <c r="AH155" s="86">
        <f>MIN(AG155,$C$2)</f>
        <v>235.8736</v>
      </c>
    </row>
    <row r="156" spans="1:37" customHeight="1" ht="16">
      <c r="AE156" s="16"/>
      <c r="AF156" s="133">
        <f>ROUND((AF155-0.01),2)</f>
        <v>50</v>
      </c>
      <c r="AG156" s="134">
        <f>5*$A$2/5</f>
        <v>294.842</v>
      </c>
      <c r="AH156" s="86">
        <f>MIN(AG156,$C$2)</f>
        <v>294.842</v>
      </c>
    </row>
    <row r="157" spans="1:37" customHeight="1" ht="16">
      <c r="AE157" s="16"/>
      <c r="AF157" s="133">
        <f>ROUND((AF156-0.01),2)</f>
        <v>49.99</v>
      </c>
      <c r="AG157" s="134">
        <f>50+15*$A$2/16</f>
        <v>326.414375</v>
      </c>
      <c r="AH157" s="86">
        <f>MIN(AG157,$C$2)</f>
        <v>326.414375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357.98675</v>
      </c>
      <c r="AH158" s="86">
        <f>MIN(AG158,$C$2)</f>
        <v>357.98675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389.559125</v>
      </c>
      <c r="AH159" s="86">
        <f>MIN(AG159,$C$2)</f>
        <v>389.559125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421.1315</v>
      </c>
      <c r="AH160" s="86">
        <f>MIN(AG160,$C$2)</f>
        <v>421.1315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452.703875</v>
      </c>
      <c r="AH161" s="86">
        <f>MIN(AG161,$C$2)</f>
        <v>452.703875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484.27625</v>
      </c>
      <c r="AH162" s="86">
        <f>MIN(AG162,$C$2)</f>
        <v>484.27625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515.848625</v>
      </c>
      <c r="AH163" s="86">
        <f>MIN(AG163,$C$2)</f>
        <v>515.848625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547.421</v>
      </c>
      <c r="AH164" s="135">
        <f>MIN(AG164,$C$2)</f>
        <v>547.421</v>
      </c>
    </row>
    <row r="165" spans="1:37" customHeight="1" ht="15">
      <c r="AE165" s="16"/>
      <c r="AF165" s="133">
        <f>ROUND((AF164-0.01),2)</f>
        <v>49.91</v>
      </c>
      <c r="AG165" s="134">
        <f>450+7*$A$2/16</f>
        <v>578.993375</v>
      </c>
      <c r="AH165" s="135">
        <f>MIN(AG165,$C$2)</f>
        <v>578.993375</v>
      </c>
    </row>
    <row r="166" spans="1:37" customHeight="1" ht="15">
      <c r="AE166" s="16"/>
      <c r="AF166" s="133">
        <f>ROUND((AF165-0.01),2)</f>
        <v>49.9</v>
      </c>
      <c r="AG166" s="134">
        <f>500+6*$A$2/16</f>
        <v>610.56575</v>
      </c>
      <c r="AH166" s="135">
        <f>MIN(AG166,$C$2)</f>
        <v>610.56575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642.1381249999999</v>
      </c>
      <c r="AH167" s="135">
        <f>MIN(AG167,$C$2)</f>
        <v>642.1381249999999</v>
      </c>
    </row>
    <row r="168" spans="1:37" customHeight="1" ht="15">
      <c r="AE168" s="16"/>
      <c r="AF168" s="133">
        <f>ROUND((AF167-0.01),2)</f>
        <v>49.88</v>
      </c>
      <c r="AG168" s="134">
        <f>600+4*$A$2/16</f>
        <v>673.7105</v>
      </c>
      <c r="AH168" s="135">
        <f>MIN(AG168,$C$2)</f>
        <v>673.7105</v>
      </c>
    </row>
    <row r="169" spans="1:37" customHeight="1" ht="15">
      <c r="AE169" s="16"/>
      <c r="AF169" s="133">
        <f>ROUND((AF168-0.01),2)</f>
        <v>49.87</v>
      </c>
      <c r="AG169" s="134">
        <f>650+3*$A$2/16</f>
        <v>705.282875</v>
      </c>
      <c r="AH169" s="135">
        <f>MIN(AG169,$C$2)</f>
        <v>705.282875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736.85525</v>
      </c>
      <c r="AH170" s="135">
        <f>MIN(AG170,$C$2)</f>
        <v>736.85525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768.427625</v>
      </c>
      <c r="AH171" s="135">
        <f>MIN(AG171,$C$2)</f>
        <v>768.427625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-0.03963509280700001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301.176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49.98</v>
      </c>
      <c r="D8" s="59">
        <f>ROUND(C8,2)</f>
        <v>49.98</v>
      </c>
      <c r="E8" s="60">
        <v>363.53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50.06</v>
      </c>
      <c r="D9" s="73">
        <f>ROUND(C9,2)</f>
        <v>50.06</v>
      </c>
      <c r="E9" s="60">
        <v>0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50.02</v>
      </c>
      <c r="D10" s="73">
        <f>ROUND(C10,2)</f>
        <v>50.02</v>
      </c>
      <c r="E10" s="60">
        <v>180.71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301.18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240.94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332.35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394.71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50.02</v>
      </c>
      <c r="D15" s="73">
        <f>ROUND(C15,2)</f>
        <v>50.02</v>
      </c>
      <c r="E15" s="60">
        <v>180.71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394.71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49.92</v>
      </c>
      <c r="D17" s="73">
        <f>ROUND(C17,2)</f>
        <v>49.92</v>
      </c>
      <c r="E17" s="60">
        <v>550.59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49.96</v>
      </c>
      <c r="D18" s="73">
        <f>ROUND(C18,2)</f>
        <v>49.96</v>
      </c>
      <c r="E18" s="60">
        <v>425.88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363.53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332.35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49.99</v>
      </c>
      <c r="D22" s="73">
        <f>ROUND(C22,2)</f>
        <v>49.99</v>
      </c>
      <c r="E22" s="60">
        <v>332.35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</v>
      </c>
      <c r="D23" s="73">
        <f>ROUND(C23,2)</f>
        <v>50</v>
      </c>
      <c r="E23" s="60">
        <v>301.18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332.35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363.53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49.99</v>
      </c>
      <c r="D26" s="73">
        <f>ROUND(C26,2)</f>
        <v>49.99</v>
      </c>
      <c r="E26" s="60">
        <v>332.35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50.02</v>
      </c>
      <c r="D28" s="73">
        <f>ROUND(C28,2)</f>
        <v>50.02</v>
      </c>
      <c r="E28" s="60">
        <v>180.71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301.18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301.18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180.71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50.03</v>
      </c>
      <c r="D32" s="73">
        <f>ROUND(C32,2)</f>
        <v>50.03</v>
      </c>
      <c r="E32" s="60">
        <v>120.47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50.04</v>
      </c>
      <c r="D33" s="73">
        <f>ROUND(C33,2)</f>
        <v>50.04</v>
      </c>
      <c r="E33" s="60">
        <v>60.24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50.02</v>
      </c>
      <c r="D34" s="73">
        <f>ROUND(C34,2)</f>
        <v>50.02</v>
      </c>
      <c r="E34" s="60">
        <v>180.71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50.01</v>
      </c>
      <c r="D35" s="73">
        <f>ROUND(C35,2)</f>
        <v>50.01</v>
      </c>
      <c r="E35" s="60">
        <v>240.94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49.99</v>
      </c>
      <c r="D36" s="73">
        <f>ROUND(C36,2)</f>
        <v>49.99</v>
      </c>
      <c r="E36" s="60">
        <v>332.35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457.06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49.96</v>
      </c>
      <c r="D38" s="73">
        <f>ROUND(C38,2)</f>
        <v>49.96</v>
      </c>
      <c r="E38" s="60">
        <v>425.88</v>
      </c>
      <c r="F38" s="61">
        <v>12.8</v>
      </c>
      <c r="G38" s="74">
        <v>2.17946</v>
      </c>
      <c r="H38" s="63">
        <f>MAX(G38,-0.12*F38)</f>
        <v>2.17946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0.02320471062</v>
      </c>
      <c r="S38" s="60">
        <f>MIN($S$6/100*F38,150)</f>
        <v>1.536</v>
      </c>
      <c r="T38" s="60">
        <f>MIN($T$6/100*F38,200)</f>
        <v>1.92</v>
      </c>
      <c r="U38" s="60">
        <f>MIN($U$6/100*F38,250)</f>
        <v>2.56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0.001922677848000001</v>
      </c>
      <c r="Z38" s="141">
        <f>IF(AND(C38&gt;=50.1,G38&lt;0),($A$2)*ABS(G38)/40000,0)</f>
        <v>0</v>
      </c>
      <c r="AA38" s="67">
        <f>R38+Y38+Z38</f>
        <v>0.025127388468</v>
      </c>
      <c r="AB38" s="139">
        <f>IF(AA38&gt;=0,AA38,"")</f>
        <v>0.025127388468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49.94</v>
      </c>
      <c r="D39" s="73">
        <f>ROUND(C39,2)</f>
        <v>49.94</v>
      </c>
      <c r="E39" s="60">
        <v>488.24</v>
      </c>
      <c r="F39" s="61">
        <v>12.8</v>
      </c>
      <c r="G39" s="74">
        <v>-0.11235</v>
      </c>
      <c r="H39" s="63">
        <f>MAX(G39,-0.12*F39)</f>
        <v>-0.11235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-0.0013713441</v>
      </c>
      <c r="S39" s="60">
        <f>MIN($S$6/100*F39,150)</f>
        <v>1.536</v>
      </c>
      <c r="T39" s="60">
        <f>MIN($T$6/100*F39,200)</f>
        <v>1.92</v>
      </c>
      <c r="U39" s="60">
        <f>MIN($U$6/100*F39,250)</f>
        <v>2.56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-0.0013713441</v>
      </c>
      <c r="AB39" s="139" t="str">
        <f>IF(AA39&gt;=0,AA39,"")</f>
        <v/>
      </c>
      <c r="AC39" s="76">
        <f>IF(AA39&lt;0,AA39,"")</f>
        <v>-0.0013713441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301.18</v>
      </c>
      <c r="F40" s="61">
        <v>51.1</v>
      </c>
      <c r="G40" s="74">
        <v>-0.7170800000000001</v>
      </c>
      <c r="H40" s="63">
        <f>MAX(G40,-0.12*F40)</f>
        <v>-0.7170800000000001</v>
      </c>
      <c r="I40" s="63">
        <f>IF(ABS(F40)&lt;=10,0.5,IF(ABS(F40)&lt;=25,1,IF(ABS(F40)&lt;=100,2,10)))</f>
        <v>2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-0.005399253860000001</v>
      </c>
      <c r="S40" s="60">
        <f>MIN($S$6/100*F40,150)</f>
        <v>6.132</v>
      </c>
      <c r="T40" s="60">
        <f>MIN($T$6/100*F40,200)</f>
        <v>7.665</v>
      </c>
      <c r="U40" s="60">
        <f>MIN($U$6/100*F40,250)</f>
        <v>10.22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-0.005399253860000001</v>
      </c>
      <c r="AB40" s="139" t="str">
        <f>IF(AA40&gt;=0,AA40,"")</f>
        <v/>
      </c>
      <c r="AC40" s="76">
        <f>IF(AA40&lt;0,AA40,"")</f>
        <v>-0.005399253860000001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519.41</v>
      </c>
      <c r="F41" s="61">
        <v>51.1</v>
      </c>
      <c r="G41" s="74">
        <v>-0.99656</v>
      </c>
      <c r="H41" s="63">
        <f>MAX(G41,-0.12*F41)</f>
        <v>-0.99656</v>
      </c>
      <c r="I41" s="63">
        <f>IF(ABS(F41)&lt;=10,0.5,IF(ABS(F41)&lt;=25,1,IF(ABS(F41)&lt;=100,2,10)))</f>
        <v>2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-0.01294058074</v>
      </c>
      <c r="S41" s="60">
        <f>MIN($S$6/100*F41,150)</f>
        <v>6.132</v>
      </c>
      <c r="T41" s="60">
        <f>MIN($T$6/100*F41,200)</f>
        <v>7.665</v>
      </c>
      <c r="U41" s="60">
        <f>MIN($U$6/100*F41,250)</f>
        <v>10.22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-0.01294058074</v>
      </c>
      <c r="AB41" s="139" t="str">
        <f>IF(AA41&gt;=0,AA41,"")</f>
        <v/>
      </c>
      <c r="AC41" s="76">
        <f>IF(AA41&lt;0,AA41,"")</f>
        <v>-0.01294058074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49.87</v>
      </c>
      <c r="D42" s="73">
        <f>ROUND(C42,2)</f>
        <v>49.87</v>
      </c>
      <c r="E42" s="60">
        <v>706.47</v>
      </c>
      <c r="F42" s="61">
        <v>51.1</v>
      </c>
      <c r="G42" s="74">
        <v>-0.54938</v>
      </c>
      <c r="H42" s="63">
        <f>MAX(G42,-0.12*F42)</f>
        <v>-0.54938</v>
      </c>
      <c r="I42" s="63">
        <f>IF(ABS(F42)&lt;=10,0.5,IF(ABS(F42)&lt;=25,1,IF(ABS(F42)&lt;=100,2,10)))</f>
        <v>2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-0.009703012214999999</v>
      </c>
      <c r="S42" s="60">
        <f>MIN($S$6/100*F42,150)</f>
        <v>6.132</v>
      </c>
      <c r="T42" s="60">
        <f>MIN($T$6/100*F42,200)</f>
        <v>7.665</v>
      </c>
      <c r="U42" s="60">
        <f>MIN($U$6/100*F42,250)</f>
        <v>10.22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-0.009703012214999999</v>
      </c>
      <c r="AB42" s="139" t="str">
        <f>IF(AA42&gt;=0,AA42,"")</f>
        <v/>
      </c>
      <c r="AC42" s="76">
        <f>IF(AA42&lt;0,AA42,"")</f>
        <v>-0.009703012214999999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49.88</v>
      </c>
      <c r="D43" s="73">
        <f>ROUND(C43,2)</f>
        <v>49.88</v>
      </c>
      <c r="E43" s="60">
        <v>675.29</v>
      </c>
      <c r="F43" s="61">
        <v>51.1</v>
      </c>
      <c r="G43" s="74">
        <v>-0.8847699999999999</v>
      </c>
      <c r="H43" s="63">
        <f>MAX(G43,-0.12*F43)</f>
        <v>-0.8847699999999999</v>
      </c>
      <c r="I43" s="63">
        <f>IF(ABS(F43)&lt;=10,0.5,IF(ABS(F43)&lt;=25,1,IF(ABS(F43)&lt;=100,2,10)))</f>
        <v>2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-0.0149369083325</v>
      </c>
      <c r="S43" s="60">
        <f>MIN($S$6/100*F43,150)</f>
        <v>6.132</v>
      </c>
      <c r="T43" s="60">
        <f>MIN($T$6/100*F43,200)</f>
        <v>7.665</v>
      </c>
      <c r="U43" s="60">
        <f>MIN($U$6/100*F43,250)</f>
        <v>10.22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-0.0149369083325</v>
      </c>
      <c r="AB43" s="139" t="str">
        <f>IF(AA43&gt;=0,AA43,"")</f>
        <v/>
      </c>
      <c r="AC43" s="76">
        <f>IF(AA43&lt;0,AA43,"")</f>
        <v>-0.0149369083325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</v>
      </c>
      <c r="D44" s="73">
        <f>ROUND(C44,2)</f>
        <v>49.8</v>
      </c>
      <c r="E44" s="60">
        <v>800</v>
      </c>
      <c r="F44" s="61">
        <v>51.1</v>
      </c>
      <c r="G44" s="74">
        <v>0.12139</v>
      </c>
      <c r="H44" s="63">
        <f>MAX(G44,-0.12*F44)</f>
        <v>0.12139</v>
      </c>
      <c r="I44" s="63">
        <f>IF(ABS(F44)&lt;=10,0.5,IF(ABS(F44)&lt;=25,1,IF(ABS(F44)&lt;=100,2,10)))</f>
        <v>2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0.0024278</v>
      </c>
      <c r="S44" s="60">
        <f>MIN($S$6/100*F44,150)</f>
        <v>6.132</v>
      </c>
      <c r="T44" s="60">
        <f>MIN($T$6/100*F44,200)</f>
        <v>7.665</v>
      </c>
      <c r="U44" s="60">
        <f>MIN($U$6/100*F44,250)</f>
        <v>10.22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0.0024278</v>
      </c>
      <c r="Z44" s="141">
        <f>IF(AND(C44&gt;=50.1,G44&lt;0),($A$2)*ABS(G44)/40000,0)</f>
        <v>0</v>
      </c>
      <c r="AA44" s="67">
        <f>R44+Y44+Z44</f>
        <v>0.0048556</v>
      </c>
      <c r="AB44" s="139">
        <f>IF(AA44&gt;=0,AA44,"")</f>
        <v>0.0048556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394.71</v>
      </c>
      <c r="F45" s="61">
        <v>51.1</v>
      </c>
      <c r="G45" s="74">
        <v>-0.54938</v>
      </c>
      <c r="H45" s="63">
        <f>MAX(G45,-0.12*F45)</f>
        <v>-0.54938</v>
      </c>
      <c r="I45" s="63">
        <f>IF(ABS(F45)&lt;=10,0.5,IF(ABS(F45)&lt;=25,1,IF(ABS(F45)&lt;=100,2,10)))</f>
        <v>2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-0.005421144494999999</v>
      </c>
      <c r="S45" s="60">
        <f>MIN($S$6/100*F45,150)</f>
        <v>6.132</v>
      </c>
      <c r="T45" s="60">
        <f>MIN($T$6/100*F45,200)</f>
        <v>7.665</v>
      </c>
      <c r="U45" s="60">
        <f>MIN($U$6/100*F45,250)</f>
        <v>10.22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-0.005421144494999999</v>
      </c>
      <c r="AB45" s="139" t="str">
        <f>IF(AA45&gt;=0,AA45,"")</f>
        <v/>
      </c>
      <c r="AC45" s="76">
        <f>IF(AA45&lt;0,AA45,"")</f>
        <v>-0.005421144494999999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644.12</v>
      </c>
      <c r="F46" s="61">
        <v>51.1</v>
      </c>
      <c r="G46" s="74">
        <v>-0.60528</v>
      </c>
      <c r="H46" s="63">
        <f>MAX(G46,-0.12*F46)</f>
        <v>-0.60528</v>
      </c>
      <c r="I46" s="63">
        <f>IF(ABS(F46)&lt;=10,0.5,IF(ABS(F46)&lt;=25,1,IF(ABS(F46)&lt;=100,2,10)))</f>
        <v>2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-0.00974682384</v>
      </c>
      <c r="S46" s="60">
        <f>MIN($S$6/100*F46,150)</f>
        <v>6.132</v>
      </c>
      <c r="T46" s="60">
        <f>MIN($T$6/100*F46,200)</f>
        <v>7.665</v>
      </c>
      <c r="U46" s="60">
        <f>MIN($U$6/100*F46,250)</f>
        <v>10.22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-0.00974682384</v>
      </c>
      <c r="AB46" s="139" t="str">
        <f>IF(AA46&gt;=0,AA46,"")</f>
        <v/>
      </c>
      <c r="AC46" s="76">
        <f>IF(AA46&lt;0,AA46,"")</f>
        <v>-0.00974682384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332.35</v>
      </c>
      <c r="F47" s="61">
        <v>51.1</v>
      </c>
      <c r="G47" s="74">
        <v>-0.99656</v>
      </c>
      <c r="H47" s="63">
        <f>MAX(G47,-0.12*F47)</f>
        <v>-0.99656</v>
      </c>
      <c r="I47" s="63">
        <f>IF(ABS(F47)&lt;=10,0.5,IF(ABS(F47)&lt;=25,1,IF(ABS(F47)&lt;=100,2,10)))</f>
        <v>2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-0.008280167900000001</v>
      </c>
      <c r="S47" s="60">
        <f>MIN($S$6/100*F47,150)</f>
        <v>6.132</v>
      </c>
      <c r="T47" s="60">
        <f>MIN($T$6/100*F47,200)</f>
        <v>7.665</v>
      </c>
      <c r="U47" s="60">
        <f>MIN($U$6/100*F47,250)</f>
        <v>10.22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-0.008280167900000001</v>
      </c>
      <c r="AB47" s="139" t="str">
        <f>IF(AA47&gt;=0,AA47,"")</f>
        <v/>
      </c>
      <c r="AC47" s="76">
        <f>IF(AA47&lt;0,AA47,"")</f>
        <v>-0.008280167900000001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</v>
      </c>
      <c r="D48" s="73">
        <f>ROUND(C48,2)</f>
        <v>50</v>
      </c>
      <c r="E48" s="60">
        <v>301.18</v>
      </c>
      <c r="F48" s="61">
        <v>51.1</v>
      </c>
      <c r="G48" s="74">
        <v>-0.38169</v>
      </c>
      <c r="H48" s="63">
        <f>MAX(G48,-0.12*F48)</f>
        <v>-0.38169</v>
      </c>
      <c r="I48" s="63">
        <f>IF(ABS(F48)&lt;=10,0.5,IF(ABS(F48)&lt;=25,1,IF(ABS(F48)&lt;=100,2,10)))</f>
        <v>2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-0.002873934855</v>
      </c>
      <c r="S48" s="60">
        <f>MIN($S$6/100*F48,150)</f>
        <v>6.132</v>
      </c>
      <c r="T48" s="60">
        <f>MIN($T$6/100*F48,200)</f>
        <v>7.665</v>
      </c>
      <c r="U48" s="60">
        <f>MIN($U$6/100*F48,250)</f>
        <v>10.22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-0.002873934855</v>
      </c>
      <c r="AB48" s="139" t="str">
        <f>IF(AA48&gt;=0,AA48,"")</f>
        <v/>
      </c>
      <c r="AC48" s="76">
        <f>IF(AA48&lt;0,AA48,"")</f>
        <v>-0.002873934855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332.35</v>
      </c>
      <c r="F49" s="61">
        <v>51.1</v>
      </c>
      <c r="G49" s="74">
        <v>-0.26989</v>
      </c>
      <c r="H49" s="63">
        <f>MAX(G49,-0.12*F49)</f>
        <v>-0.26989</v>
      </c>
      <c r="I49" s="63">
        <f>IF(ABS(F49)&lt;=10,0.5,IF(ABS(F49)&lt;=25,1,IF(ABS(F49)&lt;=100,2,10)))</f>
        <v>2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-0.0022424485375</v>
      </c>
      <c r="S49" s="60">
        <f>MIN($S$6/100*F49,150)</f>
        <v>6.132</v>
      </c>
      <c r="T49" s="60">
        <f>MIN($T$6/100*F49,200)</f>
        <v>7.665</v>
      </c>
      <c r="U49" s="60">
        <f>MIN($U$6/100*F49,250)</f>
        <v>10.22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-0.0022424485375</v>
      </c>
      <c r="AB49" s="139" t="str">
        <f>IF(AA49&gt;=0,AA49,"")</f>
        <v/>
      </c>
      <c r="AC49" s="76">
        <f>IF(AA49&lt;0,AA49,"")</f>
        <v>-0.0022424485375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50.06</v>
      </c>
      <c r="D50" s="73">
        <f>ROUND(C50,2)</f>
        <v>50.06</v>
      </c>
      <c r="E50" s="60">
        <v>0</v>
      </c>
      <c r="F50" s="61">
        <v>51.1</v>
      </c>
      <c r="G50" s="74">
        <v>0.28908</v>
      </c>
      <c r="H50" s="63">
        <f>MAX(G50,-0.12*F50)</f>
        <v>0.28908</v>
      </c>
      <c r="I50" s="63">
        <f>IF(ABS(F50)&lt;=10,0.5,IF(ABS(F50)&lt;=25,1,IF(ABS(F50)&lt;=100,2,10)))</f>
        <v>2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6.132</v>
      </c>
      <c r="T50" s="60">
        <f>MIN($T$6/100*F50,200)</f>
        <v>7.665</v>
      </c>
      <c r="U50" s="60">
        <f>MIN($U$6/100*F50,250)</f>
        <v>10.22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60.24</v>
      </c>
      <c r="F51" s="61">
        <v>51.1</v>
      </c>
      <c r="G51" s="74">
        <v>2.1896</v>
      </c>
      <c r="H51" s="63">
        <f>MAX(G51,-0.12*F51)</f>
        <v>2.1896</v>
      </c>
      <c r="I51" s="63">
        <f>IF(ABS(F51)&lt;=10,0.5,IF(ABS(F51)&lt;=25,1,IF(ABS(F51)&lt;=100,2,10)))</f>
        <v>2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1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0.0032975376</v>
      </c>
      <c r="S51" s="60">
        <f>MIN($S$6/100*F51,150)</f>
        <v>6.132</v>
      </c>
      <c r="T51" s="60">
        <f>MIN($T$6/100*F51,200)</f>
        <v>7.665</v>
      </c>
      <c r="U51" s="60">
        <f>MIN($U$6/100*F51,250)</f>
        <v>10.22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0.0032975376</v>
      </c>
      <c r="AB51" s="139">
        <f>IF(AA51&gt;=0,AA51,"")</f>
        <v>0.0032975376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49.96</v>
      </c>
      <c r="D52" s="73">
        <f>ROUND(C52,2)</f>
        <v>49.96</v>
      </c>
      <c r="E52" s="60">
        <v>425.88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301.18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120.47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180.71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301.18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612.9400000000001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363.53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301.18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50.01</v>
      </c>
      <c r="D60" s="73">
        <f>ROUND(C60,2)</f>
        <v>50.01</v>
      </c>
      <c r="E60" s="60">
        <v>240.94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240.94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301.18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180.71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120.47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49.97</v>
      </c>
      <c r="D65" s="73">
        <f>ROUND(C65,2)</f>
        <v>49.97</v>
      </c>
      <c r="E65" s="60">
        <v>394.71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50.02</v>
      </c>
      <c r="D66" s="73">
        <f>ROUND(C66,2)</f>
        <v>50.02</v>
      </c>
      <c r="E66" s="60">
        <v>180.71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49.97</v>
      </c>
      <c r="D67" s="73">
        <f>ROUND(C67,2)</f>
        <v>49.97</v>
      </c>
      <c r="E67" s="60">
        <v>394.71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50.02</v>
      </c>
      <c r="D68" s="73">
        <f>ROUND(C68,2)</f>
        <v>50.02</v>
      </c>
      <c r="E68" s="60">
        <v>180.71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49.94</v>
      </c>
      <c r="D69" s="73">
        <f>ROUND(C69,2)</f>
        <v>49.94</v>
      </c>
      <c r="E69" s="60">
        <v>488.24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240.94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332.35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180.71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488.24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240.94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394.71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50.02</v>
      </c>
      <c r="D76" s="73">
        <f>ROUND(C76,2)</f>
        <v>50.02</v>
      </c>
      <c r="E76" s="60">
        <v>180.71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425.88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332.35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301.18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50.1</v>
      </c>
      <c r="D80" s="73">
        <f>ROUND(C80,2)</f>
        <v>50.1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332.35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</v>
      </c>
      <c r="D82" s="73">
        <f>ROUND(C82,2)</f>
        <v>49.9</v>
      </c>
      <c r="E82" s="60">
        <v>612.9400000000001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49.92</v>
      </c>
      <c r="D83" s="73">
        <f>ROUND(C83,2)</f>
        <v>49.92</v>
      </c>
      <c r="E83" s="60">
        <v>550.59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50.01</v>
      </c>
      <c r="D84" s="73">
        <f>ROUND(C84,2)</f>
        <v>50.01</v>
      </c>
      <c r="E84" s="60">
        <v>240.94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240.94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425.88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50.03</v>
      </c>
      <c r="D87" s="73">
        <f>ROUND(C87,2)</f>
        <v>50.03</v>
      </c>
      <c r="E87" s="60">
        <v>120.47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50.06</v>
      </c>
      <c r="D88" s="73">
        <f>ROUND(C88,2)</f>
        <v>50.06</v>
      </c>
      <c r="E88" s="60">
        <v>0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240.94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49.93</v>
      </c>
      <c r="D90" s="73">
        <f>ROUND(C90,2)</f>
        <v>49.93</v>
      </c>
      <c r="E90" s="60">
        <v>519.41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49.98</v>
      </c>
      <c r="D91" s="73">
        <f>ROUND(C91,2)</f>
        <v>49.98</v>
      </c>
      <c r="E91" s="60">
        <v>363.53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180.71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301.18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49.93</v>
      </c>
      <c r="D94" s="73">
        <f>ROUND(C94,2)</f>
        <v>49.93</v>
      </c>
      <c r="E94" s="60">
        <v>519.41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60.24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50.01</v>
      </c>
      <c r="D96" s="73">
        <f>ROUND(C96,2)</f>
        <v>50.01</v>
      </c>
      <c r="E96" s="60">
        <v>240.94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50.03</v>
      </c>
      <c r="D97" s="73">
        <f>ROUND(C97,2)</f>
        <v>50.03</v>
      </c>
      <c r="E97" s="60">
        <v>120.47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301.18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363.53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49.94</v>
      </c>
      <c r="D100" s="73">
        <f>ROUND(C100,2)</f>
        <v>49.94</v>
      </c>
      <c r="E100" s="60">
        <v>488.24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457.06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180.71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60.24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49.98875000000001</v>
      </c>
      <c r="D104" s="110">
        <f>ROUND(C104,2)</f>
        <v>49.99</v>
      </c>
      <c r="E104" s="111">
        <f>AVERAGE(E6:E103)</f>
        <v>309.7020833333332</v>
      </c>
      <c r="F104" s="111">
        <f>AVERAGE(F6:F103)</f>
        <v>6.654166666666669</v>
      </c>
      <c r="G104" s="112">
        <f>SUM(G8:G103)/4</f>
        <v>-0.3208525000000001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-0.043985570655</v>
      </c>
      <c r="S104" s="113"/>
      <c r="T104" s="113"/>
      <c r="U104" s="113"/>
      <c r="V104" s="113"/>
      <c r="W104" s="113"/>
      <c r="X104" s="113"/>
      <c r="Y104" s="114">
        <f>SUM(Y8:Y103)</f>
        <v>0.004350477848</v>
      </c>
      <c r="Z104" s="114">
        <f>SUM(Z8:Z103)</f>
        <v>0</v>
      </c>
      <c r="AA104" s="115">
        <f>SUM(AA8:AA103)</f>
        <v>-0.03963509280700001</v>
      </c>
      <c r="AB104" s="116">
        <f>SUM(AB8:AB103)</f>
        <v>0.033280526068</v>
      </c>
      <c r="AC104" s="117">
        <f>SUM(AC8:AC103)</f>
        <v>-0.07291561887499999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-0.03963509280700001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60.23520000000001</v>
      </c>
      <c r="AH152" s="86">
        <f>MIN(AG152,$C$2)</f>
        <v>60.23520000000001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120.4704</v>
      </c>
      <c r="AH153" s="86">
        <f>MIN(AG153,$C$2)</f>
        <v>120.4704</v>
      </c>
    </row>
    <row r="154" spans="1:37" customHeight="1" ht="16">
      <c r="AE154" s="16"/>
      <c r="AF154" s="133">
        <f>ROUND((AF153-0.01),2)</f>
        <v>50.02</v>
      </c>
      <c r="AG154" s="134">
        <f>3*$A$2/5</f>
        <v>180.7056</v>
      </c>
      <c r="AH154" s="86">
        <f>MIN(AG154,$C$2)</f>
        <v>180.7056</v>
      </c>
    </row>
    <row r="155" spans="1:37" customHeight="1" ht="16">
      <c r="AE155" s="16"/>
      <c r="AF155" s="133">
        <f>ROUND((AF154-0.01),2)</f>
        <v>50.01</v>
      </c>
      <c r="AG155" s="134">
        <f>4*$A$2/5</f>
        <v>240.9408</v>
      </c>
      <c r="AH155" s="86">
        <f>MIN(AG155,$C$2)</f>
        <v>240.9408</v>
      </c>
    </row>
    <row r="156" spans="1:37" customHeight="1" ht="16">
      <c r="AE156" s="16"/>
      <c r="AF156" s="133">
        <f>ROUND((AF155-0.01),2)</f>
        <v>50</v>
      </c>
      <c r="AG156" s="134">
        <f>5*$A$2/5</f>
        <v>301.176</v>
      </c>
      <c r="AH156" s="86">
        <f>MIN(AG156,$C$2)</f>
        <v>301.176</v>
      </c>
    </row>
    <row r="157" spans="1:37" customHeight="1" ht="16">
      <c r="AE157" s="16"/>
      <c r="AF157" s="133">
        <f>ROUND((AF156-0.01),2)</f>
        <v>49.99</v>
      </c>
      <c r="AG157" s="134">
        <f>50+15*$A$2/16</f>
        <v>332.3525</v>
      </c>
      <c r="AH157" s="86">
        <f>MIN(AG157,$C$2)</f>
        <v>332.3525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363.5290000000001</v>
      </c>
      <c r="AH158" s="86">
        <f>MIN(AG158,$C$2)</f>
        <v>363.5290000000001</v>
      </c>
    </row>
    <row r="159" spans="1:37" customHeight="1" ht="16">
      <c r="AE159" s="16"/>
      <c r="AF159" s="133">
        <f>ROUND((AF158-0.01),2)</f>
        <v>49.97</v>
      </c>
      <c r="AG159" s="134">
        <f>150+13*$A$2/16</f>
        <v>394.7055</v>
      </c>
      <c r="AH159" s="86">
        <f>MIN(AG159,$C$2)</f>
        <v>394.7055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425.8820000000001</v>
      </c>
      <c r="AH160" s="86">
        <f>MIN(AG160,$C$2)</f>
        <v>425.8820000000001</v>
      </c>
    </row>
    <row r="161" spans="1:37" customHeight="1" ht="16">
      <c r="AE161" s="16"/>
      <c r="AF161" s="133">
        <f>ROUND((AF160-0.01),2)</f>
        <v>49.95</v>
      </c>
      <c r="AG161" s="134">
        <f>250+11*$A$2/16</f>
        <v>457.0585</v>
      </c>
      <c r="AH161" s="86">
        <f>MIN(AG161,$C$2)</f>
        <v>457.0585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488.235</v>
      </c>
      <c r="AH162" s="86">
        <f>MIN(AG162,$C$2)</f>
        <v>488.235</v>
      </c>
    </row>
    <row r="163" spans="1:37" customHeight="1" ht="16">
      <c r="AE163" s="16"/>
      <c r="AF163" s="133">
        <f>ROUND((AF162-0.01),2)</f>
        <v>49.93</v>
      </c>
      <c r="AG163" s="134">
        <f>350+9*$A$2/16</f>
        <v>519.4115</v>
      </c>
      <c r="AH163" s="86">
        <f>MIN(AG163,$C$2)</f>
        <v>519.4115</v>
      </c>
    </row>
    <row r="164" spans="1:37" customHeight="1" ht="15">
      <c r="AE164" s="16"/>
      <c r="AF164" s="133">
        <f>ROUND((AF163-0.01),2)</f>
        <v>49.92</v>
      </c>
      <c r="AG164" s="134">
        <f>400+8*$A$2/16</f>
        <v>550.588</v>
      </c>
      <c r="AH164" s="135">
        <f>MIN(AG164,$C$2)</f>
        <v>550.588</v>
      </c>
    </row>
    <row r="165" spans="1:37" customHeight="1" ht="15">
      <c r="AE165" s="16"/>
      <c r="AF165" s="133">
        <f>ROUND((AF164-0.01),2)</f>
        <v>49.91</v>
      </c>
      <c r="AG165" s="134">
        <f>450+7*$A$2/16</f>
        <v>581.7645</v>
      </c>
      <c r="AH165" s="135">
        <f>MIN(AG165,$C$2)</f>
        <v>581.7645</v>
      </c>
    </row>
    <row r="166" spans="1:37" customHeight="1" ht="15">
      <c r="AE166" s="16"/>
      <c r="AF166" s="133">
        <f>ROUND((AF165-0.01),2)</f>
        <v>49.9</v>
      </c>
      <c r="AG166" s="134">
        <f>500+6*$A$2/16</f>
        <v>612.941</v>
      </c>
      <c r="AH166" s="135">
        <f>MIN(AG166,$C$2)</f>
        <v>612.941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644.1175000000001</v>
      </c>
      <c r="AH167" s="135">
        <f>MIN(AG167,$C$2)</f>
        <v>644.1175000000001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675.294</v>
      </c>
      <c r="AH168" s="135">
        <f>MIN(AG168,$C$2)</f>
        <v>675.294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706.4705</v>
      </c>
      <c r="AH169" s="135">
        <f>MIN(AG169,$C$2)</f>
        <v>706.4705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737.647</v>
      </c>
      <c r="AH170" s="135">
        <f>MIN(AG170,$C$2)</f>
        <v>737.647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768.8235</v>
      </c>
      <c r="AH171" s="135">
        <f>MIN(AG171,$C$2)</f>
        <v>768.8235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0.07422295265000003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303.128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121.25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458.4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334.18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49.94</v>
      </c>
      <c r="D11" s="73">
        <f>ROUND(C11,2)</f>
        <v>49.94</v>
      </c>
      <c r="E11" s="60">
        <v>489.46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427.35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49.91</v>
      </c>
      <c r="D13" s="73">
        <f>ROUND(C13,2)</f>
        <v>49.91</v>
      </c>
      <c r="E13" s="60">
        <v>582.62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489.46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49.97</v>
      </c>
      <c r="D15" s="73">
        <f>ROUND(C15,2)</f>
        <v>49.97</v>
      </c>
      <c r="E15" s="60">
        <v>396.29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50.01</v>
      </c>
      <c r="D16" s="73">
        <f>ROUND(C16,2)</f>
        <v>50.01</v>
      </c>
      <c r="E16" s="60">
        <v>242.5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303.13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</v>
      </c>
      <c r="D18" s="73">
        <f>ROUND(C18,2)</f>
        <v>50</v>
      </c>
      <c r="E18" s="60">
        <v>303.13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181.88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</v>
      </c>
      <c r="D20" s="73">
        <f>ROUND(C20,2)</f>
        <v>50</v>
      </c>
      <c r="E20" s="60">
        <v>303.13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303.13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49.97</v>
      </c>
      <c r="D22" s="73">
        <f>ROUND(C22,2)</f>
        <v>49.97</v>
      </c>
      <c r="E22" s="60">
        <v>396.29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49.91</v>
      </c>
      <c r="D23" s="73">
        <f>ROUND(C23,2)</f>
        <v>49.91</v>
      </c>
      <c r="E23" s="60">
        <v>582.62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582.62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</v>
      </c>
      <c r="D25" s="73">
        <f>ROUND(C25,2)</f>
        <v>49.9</v>
      </c>
      <c r="E25" s="60">
        <v>613.67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49.97</v>
      </c>
      <c r="D26" s="73">
        <f>ROUND(C26,2)</f>
        <v>49.97</v>
      </c>
      <c r="E26" s="60">
        <v>396.29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60.63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396.29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303.13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396.29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50.01</v>
      </c>
      <c r="D31" s="73">
        <f>ROUND(C31,2)</f>
        <v>50.01</v>
      </c>
      <c r="E31" s="60">
        <v>242.5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242.5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49.92</v>
      </c>
      <c r="D34" s="73">
        <f>ROUND(C34,2)</f>
        <v>49.92</v>
      </c>
      <c r="E34" s="60">
        <v>551.5599999999999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489.46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365.24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49.87</v>
      </c>
      <c r="D37" s="73">
        <f>ROUND(C37,2)</f>
        <v>49.87</v>
      </c>
      <c r="E37" s="60">
        <v>706.84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49.89</v>
      </c>
      <c r="D38" s="73">
        <f>ROUND(C38,2)</f>
        <v>49.89</v>
      </c>
      <c r="E38" s="60">
        <v>644.73</v>
      </c>
      <c r="F38" s="61">
        <v>12.8</v>
      </c>
      <c r="G38" s="74">
        <v>4.07997</v>
      </c>
      <c r="H38" s="63">
        <f>MAX(G38,-0.12*F38)</f>
        <v>4.07997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0.06576197645250001</v>
      </c>
      <c r="S38" s="60">
        <f>MIN($S$6/100*F38,150)</f>
        <v>1.536</v>
      </c>
      <c r="T38" s="60">
        <f>MIN($T$6/100*F38,200)</f>
        <v>1.92</v>
      </c>
      <c r="U38" s="60">
        <f>MIN($U$6/100*F38,250)</f>
        <v>2.56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0.0298634100525</v>
      </c>
      <c r="Z38" s="67">
        <f>IF(AND(C38&gt;=50.1,G38&lt;0),($A$2)*ABS(G38)/40000,0)</f>
        <v>0</v>
      </c>
      <c r="AA38" s="67">
        <f>R38+Y38+Z38</f>
        <v>0.09562538650500001</v>
      </c>
      <c r="AB38" s="139">
        <f>IF(AA38&gt;=0,AA38,"")</f>
        <v>0.09562538650500001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121.25</v>
      </c>
      <c r="F39" s="61">
        <v>12.8</v>
      </c>
      <c r="G39" s="74">
        <v>-0.33594</v>
      </c>
      <c r="H39" s="63">
        <f>MAX(G39,-0.12*F39)</f>
        <v>-0.33594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-0.001018318125</v>
      </c>
      <c r="S39" s="60">
        <f>MIN($S$6/100*F39,150)</f>
        <v>1.536</v>
      </c>
      <c r="T39" s="60">
        <f>MIN($T$6/100*F39,200)</f>
        <v>1.92</v>
      </c>
      <c r="U39" s="60">
        <f>MIN($U$6/100*F39,250)</f>
        <v>2.56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-0.001018318125</v>
      </c>
      <c r="AB39" s="139" t="str">
        <f>IF(AA39&gt;=0,AA39,"")</f>
        <v/>
      </c>
      <c r="AC39" s="76">
        <f>IF(AA39&lt;0,AA39,"")</f>
        <v>-0.001018318125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60.63</v>
      </c>
      <c r="F40" s="61">
        <v>51.1</v>
      </c>
      <c r="G40" s="74">
        <v>4.25781</v>
      </c>
      <c r="H40" s="63">
        <f>MAX(G40,-0.12*F40)</f>
        <v>4.25781</v>
      </c>
      <c r="I40" s="63">
        <f>IF(ABS(F40)&lt;=10,0.5,IF(ABS(F40)&lt;=25,1,IF(ABS(F40)&lt;=100,2,10)))</f>
        <v>2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1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0.0064537755075</v>
      </c>
      <c r="S40" s="60">
        <f>MIN($S$6/100*F40,150)</f>
        <v>6.132</v>
      </c>
      <c r="T40" s="60">
        <f>MIN($T$6/100*F40,200)</f>
        <v>7.665</v>
      </c>
      <c r="U40" s="60">
        <f>MIN($U$6/100*F40,250)</f>
        <v>10.22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0.0064537755075</v>
      </c>
      <c r="AB40" s="139">
        <f>IF(AA40&gt;=0,AA40,"")</f>
        <v>0.0064537755075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303.13</v>
      </c>
      <c r="F41" s="61">
        <v>51.1</v>
      </c>
      <c r="G41" s="74">
        <v>-0.32579</v>
      </c>
      <c r="H41" s="63">
        <f>MAX(G41,-0.12*F41)</f>
        <v>-0.32579</v>
      </c>
      <c r="I41" s="63">
        <f>IF(ABS(F41)&lt;=10,0.5,IF(ABS(F41)&lt;=25,1,IF(ABS(F41)&lt;=100,2,10)))</f>
        <v>2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-0.0024689180675</v>
      </c>
      <c r="S41" s="60">
        <f>MIN($S$6/100*F41,150)</f>
        <v>6.132</v>
      </c>
      <c r="T41" s="60">
        <f>MIN($T$6/100*F41,200)</f>
        <v>7.665</v>
      </c>
      <c r="U41" s="60">
        <f>MIN($U$6/100*F41,250)</f>
        <v>10.22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-0.0024689180675</v>
      </c>
      <c r="AB41" s="139" t="str">
        <f>IF(AA41&gt;=0,AA41,"")</f>
        <v/>
      </c>
      <c r="AC41" s="76">
        <f>IF(AA41&lt;0,AA41,"")</f>
        <v>-0.0024689180675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396.29</v>
      </c>
      <c r="F42" s="61">
        <v>51.1</v>
      </c>
      <c r="G42" s="74">
        <v>-0.49348</v>
      </c>
      <c r="H42" s="63">
        <f>MAX(G42,-0.12*F42)</f>
        <v>-0.49348</v>
      </c>
      <c r="I42" s="63">
        <f>IF(ABS(F42)&lt;=10,0.5,IF(ABS(F42)&lt;=25,1,IF(ABS(F42)&lt;=100,2,10)))</f>
        <v>2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-0.00488902973</v>
      </c>
      <c r="S42" s="60">
        <f>MIN($S$6/100*F42,150)</f>
        <v>6.132</v>
      </c>
      <c r="T42" s="60">
        <f>MIN($T$6/100*F42,200)</f>
        <v>7.665</v>
      </c>
      <c r="U42" s="60">
        <f>MIN($U$6/100*F42,250)</f>
        <v>10.22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-0.00488902973</v>
      </c>
      <c r="AB42" s="139" t="str">
        <f>IF(AA42&gt;=0,AA42,"")</f>
        <v/>
      </c>
      <c r="AC42" s="76">
        <f>IF(AA42&lt;0,AA42,"")</f>
        <v>-0.00488902973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181.88</v>
      </c>
      <c r="F43" s="61">
        <v>51.1</v>
      </c>
      <c r="G43" s="74">
        <v>0.40088</v>
      </c>
      <c r="H43" s="63">
        <f>MAX(G43,-0.12*F43)</f>
        <v>0.40088</v>
      </c>
      <c r="I43" s="63">
        <f>IF(ABS(F43)&lt;=10,0.5,IF(ABS(F43)&lt;=25,1,IF(ABS(F43)&lt;=100,2,10)))</f>
        <v>2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0.00182280136</v>
      </c>
      <c r="S43" s="60">
        <f>MIN($S$6/100*F43,150)</f>
        <v>6.132</v>
      </c>
      <c r="T43" s="60">
        <f>MIN($T$6/100*F43,200)</f>
        <v>7.665</v>
      </c>
      <c r="U43" s="60">
        <f>MIN($U$6/100*F43,250)</f>
        <v>10.22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0.00182280136</v>
      </c>
      <c r="AB43" s="139">
        <f>IF(AA43&gt;=0,AA43,"")</f>
        <v>0.00182280136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49.97</v>
      </c>
      <c r="D44" s="73">
        <f>ROUND(C44,2)</f>
        <v>49.97</v>
      </c>
      <c r="E44" s="60">
        <v>396.29</v>
      </c>
      <c r="F44" s="61">
        <v>51.1</v>
      </c>
      <c r="G44" s="74">
        <v>0.00959</v>
      </c>
      <c r="H44" s="63">
        <f>MAX(G44,-0.12*F44)</f>
        <v>0.00959</v>
      </c>
      <c r="I44" s="63">
        <f>IF(ABS(F44)&lt;=10,0.5,IF(ABS(F44)&lt;=25,1,IF(ABS(F44)&lt;=100,2,10)))</f>
        <v>2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9.501052749999999E-5</v>
      </c>
      <c r="S44" s="60">
        <f>MIN($S$6/100*F44,150)</f>
        <v>6.132</v>
      </c>
      <c r="T44" s="60">
        <f>MIN($T$6/100*F44,200)</f>
        <v>7.665</v>
      </c>
      <c r="U44" s="60">
        <f>MIN($U$6/100*F44,250)</f>
        <v>10.22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9.501052749999999E-5</v>
      </c>
      <c r="AB44" s="139">
        <f>IF(AA44&gt;=0,AA44,"")</f>
        <v>9.501052749999999E-5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49.93</v>
      </c>
      <c r="D45" s="73">
        <f>ROUND(C45,2)</f>
        <v>49.93</v>
      </c>
      <c r="E45" s="60">
        <v>520.51</v>
      </c>
      <c r="F45" s="61">
        <v>51.1</v>
      </c>
      <c r="G45" s="74">
        <v>-0.49348</v>
      </c>
      <c r="H45" s="63">
        <f>MAX(G45,-0.12*F45)</f>
        <v>-0.49348</v>
      </c>
      <c r="I45" s="63">
        <f>IF(ABS(F45)&lt;=10,0.5,IF(ABS(F45)&lt;=25,1,IF(ABS(F45)&lt;=100,2,10)))</f>
        <v>2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-0.006421531869999999</v>
      </c>
      <c r="S45" s="60">
        <f>MIN($S$6/100*F45,150)</f>
        <v>6.132</v>
      </c>
      <c r="T45" s="60">
        <f>MIN($T$6/100*F45,200)</f>
        <v>7.665</v>
      </c>
      <c r="U45" s="60">
        <f>MIN($U$6/100*F45,250)</f>
        <v>10.22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-0.006421531869999999</v>
      </c>
      <c r="AB45" s="139" t="str">
        <f>IF(AA45&gt;=0,AA45,"")</f>
        <v/>
      </c>
      <c r="AC45" s="76">
        <f>IF(AA45&lt;0,AA45,"")</f>
        <v>-0.006421531869999999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242.5</v>
      </c>
      <c r="F46" s="61">
        <v>51.1</v>
      </c>
      <c r="G46" s="74">
        <v>-0.38169</v>
      </c>
      <c r="H46" s="63">
        <f>MAX(G46,-0.12*F46)</f>
        <v>-0.38169</v>
      </c>
      <c r="I46" s="63">
        <f>IF(ABS(F46)&lt;=10,0.5,IF(ABS(F46)&lt;=25,1,IF(ABS(F46)&lt;=100,2,10)))</f>
        <v>2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-0.002313995625</v>
      </c>
      <c r="S46" s="60">
        <f>MIN($S$6/100*F46,150)</f>
        <v>6.132</v>
      </c>
      <c r="T46" s="60">
        <f>MIN($T$6/100*F46,200)</f>
        <v>7.665</v>
      </c>
      <c r="U46" s="60">
        <f>MIN($U$6/100*F46,250)</f>
        <v>10.22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-0.002313995625</v>
      </c>
      <c r="AB46" s="139" t="str">
        <f>IF(AA46&gt;=0,AA46,"")</f>
        <v/>
      </c>
      <c r="AC46" s="76">
        <f>IF(AA46&lt;0,AA46,"")</f>
        <v>-0.002313995625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60.63</v>
      </c>
      <c r="F47" s="61">
        <v>51.1</v>
      </c>
      <c r="G47" s="74">
        <v>-0.43759</v>
      </c>
      <c r="H47" s="63">
        <f>MAX(G47,-0.12*F47)</f>
        <v>-0.43759</v>
      </c>
      <c r="I47" s="63">
        <f>IF(ABS(F47)&lt;=10,0.5,IF(ABS(F47)&lt;=25,1,IF(ABS(F47)&lt;=100,2,10)))</f>
        <v>2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-0.0006632770425</v>
      </c>
      <c r="S47" s="60">
        <f>MIN($S$6/100*F47,150)</f>
        <v>6.132</v>
      </c>
      <c r="T47" s="60">
        <f>MIN($T$6/100*F47,200)</f>
        <v>7.665</v>
      </c>
      <c r="U47" s="60">
        <f>MIN($U$6/100*F47,250)</f>
        <v>10.22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-0.0006632770425</v>
      </c>
      <c r="AB47" s="139" t="str">
        <f>IF(AA47&gt;=0,AA47,"")</f>
        <v/>
      </c>
      <c r="AC47" s="76">
        <f>IF(AA47&lt;0,AA47,"")</f>
        <v>-0.0006632770425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60.63</v>
      </c>
      <c r="F48" s="61">
        <v>51.1</v>
      </c>
      <c r="G48" s="74">
        <v>0.51267</v>
      </c>
      <c r="H48" s="63">
        <f>MAX(G48,-0.12*F48)</f>
        <v>0.51267</v>
      </c>
      <c r="I48" s="63">
        <f>IF(ABS(F48)&lt;=10,0.5,IF(ABS(F48)&lt;=25,1,IF(ABS(F48)&lt;=100,2,10)))</f>
        <v>2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0.0007770795524999999</v>
      </c>
      <c r="S48" s="60">
        <f>MIN($S$6/100*F48,150)</f>
        <v>6.132</v>
      </c>
      <c r="T48" s="60">
        <f>MIN($T$6/100*F48,200)</f>
        <v>7.665</v>
      </c>
      <c r="U48" s="60">
        <f>MIN($U$6/100*F48,250)</f>
        <v>10.22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0.0007770795524999999</v>
      </c>
      <c r="AB48" s="139">
        <f>IF(AA48&gt;=0,AA48,"")</f>
        <v>0.0007770795524999999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181.88</v>
      </c>
      <c r="F49" s="61">
        <v>51.1</v>
      </c>
      <c r="G49" s="74">
        <v>-0.32579</v>
      </c>
      <c r="H49" s="63">
        <f>MAX(G49,-0.12*F49)</f>
        <v>-0.32579</v>
      </c>
      <c r="I49" s="63">
        <f>IF(ABS(F49)&lt;=10,0.5,IF(ABS(F49)&lt;=25,1,IF(ABS(F49)&lt;=100,2,10)))</f>
        <v>2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-0.00148136713</v>
      </c>
      <c r="S49" s="60">
        <f>MIN($S$6/100*F49,150)</f>
        <v>6.132</v>
      </c>
      <c r="T49" s="60">
        <f>MIN($T$6/100*F49,200)</f>
        <v>7.665</v>
      </c>
      <c r="U49" s="60">
        <f>MIN($U$6/100*F49,250)</f>
        <v>10.22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-0.00148136713</v>
      </c>
      <c r="AB49" s="139" t="str">
        <f>IF(AA49&gt;=0,AA49,"")</f>
        <v/>
      </c>
      <c r="AC49" s="76">
        <f>IF(AA49&lt;0,AA49,"")</f>
        <v>-0.00148136713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50.04</v>
      </c>
      <c r="D50" s="73">
        <f>ROUND(C50,2)</f>
        <v>50.04</v>
      </c>
      <c r="E50" s="60">
        <v>60.63</v>
      </c>
      <c r="F50" s="61">
        <v>51.1</v>
      </c>
      <c r="G50" s="74">
        <v>-0.43759</v>
      </c>
      <c r="H50" s="63">
        <f>MAX(G50,-0.12*F50)</f>
        <v>-0.43759</v>
      </c>
      <c r="I50" s="63">
        <f>IF(ABS(F50)&lt;=10,0.5,IF(ABS(F50)&lt;=25,1,IF(ABS(F50)&lt;=100,2,10)))</f>
        <v>2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-0.0006632770425</v>
      </c>
      <c r="S50" s="60">
        <f>MIN($S$6/100*F50,150)</f>
        <v>6.132</v>
      </c>
      <c r="T50" s="60">
        <f>MIN($T$6/100*F50,200)</f>
        <v>7.665</v>
      </c>
      <c r="U50" s="60">
        <f>MIN($U$6/100*F50,250)</f>
        <v>10.22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-0.0006632770425</v>
      </c>
      <c r="AB50" s="139" t="str">
        <f>IF(AA50&gt;=0,AA50,"")</f>
        <v/>
      </c>
      <c r="AC50" s="76">
        <f>IF(AA50&lt;0,AA50,"")</f>
        <v>-0.0006632770425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181.88</v>
      </c>
      <c r="F51" s="61">
        <v>51.1</v>
      </c>
      <c r="G51" s="74">
        <v>-2.33811</v>
      </c>
      <c r="H51" s="63">
        <f>MAX(G51,-0.12*F51)</f>
        <v>-2.33811</v>
      </c>
      <c r="I51" s="63">
        <f>IF(ABS(F51)&lt;=10,0.5,IF(ABS(F51)&lt;=25,1,IF(ABS(F51)&lt;=100,2,10)))</f>
        <v>2</v>
      </c>
      <c r="J51" s="64">
        <f>IF(G51&lt;-I51,1,0)</f>
        <v>1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-0.01063138617</v>
      </c>
      <c r="S51" s="60">
        <f>MIN($S$6/100*F51,150)</f>
        <v>6.132</v>
      </c>
      <c r="T51" s="60">
        <f>MIN($T$6/100*F51,200)</f>
        <v>7.665</v>
      </c>
      <c r="U51" s="60">
        <f>MIN($U$6/100*F51,250)</f>
        <v>10.22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-0.01063138617</v>
      </c>
      <c r="AB51" s="139" t="str">
        <f>IF(AA51&gt;=0,AA51,"")</f>
        <v/>
      </c>
      <c r="AC51" s="76">
        <f>IF(AA51&lt;0,AA51,"")</f>
        <v>-0.01063138617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121.25</v>
      </c>
      <c r="F52" s="61">
        <v>0</v>
      </c>
      <c r="G52" s="74">
        <v>-0.33539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242.5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334.18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334.18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49.98</v>
      </c>
      <c r="D57" s="73">
        <f>ROUND(C57,2)</f>
        <v>49.98</v>
      </c>
      <c r="E57" s="60">
        <v>365.24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396.29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49.93</v>
      </c>
      <c r="D59" s="73">
        <f>ROUND(C59,2)</f>
        <v>49.93</v>
      </c>
      <c r="E59" s="60">
        <v>520.51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121.25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181.88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50.01</v>
      </c>
      <c r="D62" s="73">
        <f>ROUND(C62,2)</f>
        <v>50.01</v>
      </c>
      <c r="E62" s="60">
        <v>242.5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181.88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242.5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303.13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49.96</v>
      </c>
      <c r="D66" s="73">
        <f>ROUND(C66,2)</f>
        <v>49.96</v>
      </c>
      <c r="E66" s="60">
        <v>427.35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49.95</v>
      </c>
      <c r="D67" s="73">
        <f>ROUND(C67,2)</f>
        <v>49.95</v>
      </c>
      <c r="E67" s="60">
        <v>458.4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334.18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365.24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50.02</v>
      </c>
      <c r="D70" s="73">
        <f>ROUND(C70,2)</f>
        <v>50.02</v>
      </c>
      <c r="E70" s="60">
        <v>181.88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303.13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50.05</v>
      </c>
      <c r="D72" s="73">
        <f>ROUND(C72,2)</f>
        <v>50.05</v>
      </c>
      <c r="E72" s="60">
        <v>0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396.29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427.35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49.99</v>
      </c>
      <c r="D75" s="73">
        <f>ROUND(C75,2)</f>
        <v>49.99</v>
      </c>
      <c r="E75" s="60">
        <v>334.18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60.63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303.13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49.98</v>
      </c>
      <c r="D78" s="73">
        <f>ROUND(C78,2)</f>
        <v>49.98</v>
      </c>
      <c r="E78" s="60">
        <v>365.24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489.46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121.25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49.96</v>
      </c>
      <c r="D81" s="73">
        <f>ROUND(C81,2)</f>
        <v>49.96</v>
      </c>
      <c r="E81" s="60">
        <v>427.35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458.4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49.89</v>
      </c>
      <c r="D83" s="73">
        <f>ROUND(C83,2)</f>
        <v>49.89</v>
      </c>
      <c r="E83" s="60">
        <v>644.73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49.89</v>
      </c>
      <c r="D84" s="73">
        <f>ROUND(C84,2)</f>
        <v>49.89</v>
      </c>
      <c r="E84" s="60">
        <v>644.73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50.04</v>
      </c>
      <c r="D85" s="73">
        <f>ROUND(C85,2)</f>
        <v>50.04</v>
      </c>
      <c r="E85" s="60">
        <v>60.63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121.25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242.5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60.63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365.24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334.18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49.95</v>
      </c>
      <c r="D91" s="73">
        <f>ROUND(C91,2)</f>
        <v>49.95</v>
      </c>
      <c r="E91" s="60">
        <v>458.4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396.29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50.01</v>
      </c>
      <c r="D93" s="73">
        <f>ROUND(C93,2)</f>
        <v>50.01</v>
      </c>
      <c r="E93" s="60">
        <v>242.5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121.25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60.63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50.04</v>
      </c>
      <c r="D96" s="73">
        <f>ROUND(C96,2)</f>
        <v>50.04</v>
      </c>
      <c r="E96" s="60">
        <v>60.63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49.99</v>
      </c>
      <c r="D97" s="73">
        <f>ROUND(C97,2)</f>
        <v>49.99</v>
      </c>
      <c r="E97" s="60">
        <v>334.18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365.24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242.5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365.24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</v>
      </c>
      <c r="D101" s="73">
        <f>ROUND(C101,2)</f>
        <v>50</v>
      </c>
      <c r="E101" s="60">
        <v>303.13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242.5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121.25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49.98791666666665</v>
      </c>
      <c r="D104" s="110">
        <f>ROUND(C104,2)</f>
        <v>49.99</v>
      </c>
      <c r="E104" s="111">
        <f>AVERAGE(E6:E103)</f>
        <v>309.8497916666668</v>
      </c>
      <c r="F104" s="111">
        <f>AVERAGE(F6:F103)</f>
        <v>6.654166666666669</v>
      </c>
      <c r="G104" s="112">
        <f>SUM(G8:G103)/4</f>
        <v>0.8390175000000004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0.0443595425975</v>
      </c>
      <c r="S104" s="113"/>
      <c r="T104" s="113"/>
      <c r="U104" s="113"/>
      <c r="V104" s="113"/>
      <c r="W104" s="113"/>
      <c r="X104" s="113"/>
      <c r="Y104" s="114">
        <f>SUM(Y8:Y103)</f>
        <v>0.0298634100525</v>
      </c>
      <c r="Z104" s="114">
        <f>SUM(Z8:Z103)</f>
        <v>0</v>
      </c>
      <c r="AA104" s="115">
        <f>SUM(AA8:AA103)</f>
        <v>0.07422295265000003</v>
      </c>
      <c r="AB104" s="116">
        <f>SUM(AB8:AB103)</f>
        <v>0.1047740534525</v>
      </c>
      <c r="AC104" s="117">
        <f>SUM(AC8:AC103)</f>
        <v>-0.0305511008025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0.0088719085195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0.07422295265000003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60.62560000000001</v>
      </c>
      <c r="AH152" s="86">
        <f>MIN(AG152,$C$2)</f>
        <v>60.62560000000001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121.2512</v>
      </c>
      <c r="AH153" s="86">
        <f>MIN(AG153,$C$2)</f>
        <v>121.2512</v>
      </c>
    </row>
    <row r="154" spans="1:37" customHeight="1" ht="16">
      <c r="AE154" s="16"/>
      <c r="AF154" s="133">
        <f>ROUND((AF153-0.01),2)</f>
        <v>50.02</v>
      </c>
      <c r="AG154" s="134">
        <f>3*$A$2/5</f>
        <v>181.8768</v>
      </c>
      <c r="AH154" s="86">
        <f>MIN(AG154,$C$2)</f>
        <v>181.8768</v>
      </c>
    </row>
    <row r="155" spans="1:37" customHeight="1" ht="16">
      <c r="AE155" s="16"/>
      <c r="AF155" s="133">
        <f>ROUND((AF154-0.01),2)</f>
        <v>50.01</v>
      </c>
      <c r="AG155" s="134">
        <f>4*$A$2/5</f>
        <v>242.5024</v>
      </c>
      <c r="AH155" s="86">
        <f>MIN(AG155,$C$2)</f>
        <v>242.5024</v>
      </c>
    </row>
    <row r="156" spans="1:37" customHeight="1" ht="16">
      <c r="AE156" s="16"/>
      <c r="AF156" s="133">
        <f>ROUND((AF155-0.01),2)</f>
        <v>50</v>
      </c>
      <c r="AG156" s="134">
        <f>5*$A$2/5</f>
        <v>303.128</v>
      </c>
      <c r="AH156" s="86">
        <f>MIN(AG156,$C$2)</f>
        <v>303.128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334.1825000000001</v>
      </c>
      <c r="AH157" s="86">
        <f>MIN(AG157,$C$2)</f>
        <v>334.1825000000001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365.237</v>
      </c>
      <c r="AH158" s="86">
        <f>MIN(AG158,$C$2)</f>
        <v>365.237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396.2915</v>
      </c>
      <c r="AH159" s="86">
        <f>MIN(AG159,$C$2)</f>
        <v>396.2915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427.346</v>
      </c>
      <c r="AH160" s="86">
        <f>MIN(AG160,$C$2)</f>
        <v>427.346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458.4005</v>
      </c>
      <c r="AH161" s="86">
        <f>MIN(AG161,$C$2)</f>
        <v>458.4005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489.455</v>
      </c>
      <c r="AH162" s="86">
        <f>MIN(AG162,$C$2)</f>
        <v>489.455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520.5095</v>
      </c>
      <c r="AH163" s="86">
        <f>MIN(AG163,$C$2)</f>
        <v>520.5095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551.5640000000001</v>
      </c>
      <c r="AH164" s="135">
        <f>MIN(AG164,$C$2)</f>
        <v>551.5640000000001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582.6185</v>
      </c>
      <c r="AH165" s="135">
        <f>MIN(AG165,$C$2)</f>
        <v>582.6185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613.673</v>
      </c>
      <c r="AH166" s="135">
        <f>MIN(AG166,$C$2)</f>
        <v>613.673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644.7275</v>
      </c>
      <c r="AH167" s="135">
        <f>MIN(AG167,$C$2)</f>
        <v>644.7275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675.782</v>
      </c>
      <c r="AH168" s="135">
        <f>MIN(AG168,$C$2)</f>
        <v>675.782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706.8365</v>
      </c>
      <c r="AH169" s="135">
        <f>MIN(AG169,$C$2)</f>
        <v>706.8365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737.891</v>
      </c>
      <c r="AH170" s="135">
        <f>MIN(AG170,$C$2)</f>
        <v>737.891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768.9455</v>
      </c>
      <c r="AH171" s="135">
        <f>MIN(AG171,$C$2)</f>
        <v>768.9455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0.0077440430775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308.277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184.97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246.62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308.28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308.28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184.97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</v>
      </c>
      <c r="D13" s="73">
        <f>ROUND(C13,2)</f>
        <v>50</v>
      </c>
      <c r="E13" s="60">
        <v>308.28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49.99</v>
      </c>
      <c r="D14" s="73">
        <f>ROUND(C14,2)</f>
        <v>49.99</v>
      </c>
      <c r="E14" s="60">
        <v>339.01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50.03</v>
      </c>
      <c r="D16" s="73">
        <f>ROUND(C16,2)</f>
        <v>50.03</v>
      </c>
      <c r="E16" s="60">
        <v>123.31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246.62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339.01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308.28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49.93</v>
      </c>
      <c r="D20" s="73">
        <f>ROUND(C20,2)</f>
        <v>49.93</v>
      </c>
      <c r="E20" s="60">
        <v>523.41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49.94</v>
      </c>
      <c r="D21" s="73">
        <f>ROUND(C21,2)</f>
        <v>49.94</v>
      </c>
      <c r="E21" s="60">
        <v>492.67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49.96</v>
      </c>
      <c r="D22" s="73">
        <f>ROUND(C22,2)</f>
        <v>49.96</v>
      </c>
      <c r="E22" s="60">
        <v>431.21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49.92</v>
      </c>
      <c r="D23" s="73">
        <f>ROUND(C23,2)</f>
        <v>49.92</v>
      </c>
      <c r="E23" s="60">
        <v>554.14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584.87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49.94</v>
      </c>
      <c r="D25" s="73">
        <f>ROUND(C25,2)</f>
        <v>49.94</v>
      </c>
      <c r="E25" s="60">
        <v>492.67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123.31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50.06</v>
      </c>
      <c r="D27" s="73">
        <f>ROUND(C27,2)</f>
        <v>50.06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308.28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50.02</v>
      </c>
      <c r="D29" s="73">
        <f>ROUND(C29,2)</f>
        <v>50.02</v>
      </c>
      <c r="E29" s="60">
        <v>184.97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50.01</v>
      </c>
      <c r="D30" s="73">
        <f>ROUND(C30,2)</f>
        <v>50.01</v>
      </c>
      <c r="E30" s="60">
        <v>246.62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184.97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61.66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246.62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50.01</v>
      </c>
      <c r="D34" s="73">
        <f>ROUND(C34,2)</f>
        <v>50.01</v>
      </c>
      <c r="E34" s="60">
        <v>246.62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49.93</v>
      </c>
      <c r="D35" s="73">
        <f>ROUND(C35,2)</f>
        <v>49.93</v>
      </c>
      <c r="E35" s="60">
        <v>523.41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400.48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49.89</v>
      </c>
      <c r="D37" s="73">
        <f>ROUND(C37,2)</f>
        <v>49.89</v>
      </c>
      <c r="E37" s="60">
        <v>646.34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461.94</v>
      </c>
      <c r="F38" s="61">
        <v>12.8</v>
      </c>
      <c r="G38" s="74">
        <v>2.57074</v>
      </c>
      <c r="H38" s="63">
        <f>MAX(G38,-0.12*F38)</f>
        <v>2.57074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0.02968819089</v>
      </c>
      <c r="S38" s="60">
        <f>MIN($S$6/100*F38,150)</f>
        <v>1.536</v>
      </c>
      <c r="T38" s="60">
        <f>MIN($T$6/100*F38,200)</f>
        <v>1.92</v>
      </c>
      <c r="U38" s="60">
        <f>MIN($U$6/100*F38,250)</f>
        <v>2.56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0.003967371689999995</v>
      </c>
      <c r="Z38" s="67">
        <f>IF(AND(C38&gt;=50.1,G38&lt;0),($A$2)*ABS(G38)/40000,0)</f>
        <v>0</v>
      </c>
      <c r="AA38" s="67">
        <f>R38+Y38+Z38</f>
        <v>0.03365556257999999</v>
      </c>
      <c r="AB38" s="139">
        <f>IF(AA38&gt;=0,AA38,"")</f>
        <v>0.03365556257999999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49.99</v>
      </c>
      <c r="D39" s="73">
        <f>ROUND(C39,2)</f>
        <v>49.99</v>
      </c>
      <c r="E39" s="60">
        <v>339.01</v>
      </c>
      <c r="F39" s="61">
        <v>12.8</v>
      </c>
      <c r="G39" s="74">
        <v>-0.11235</v>
      </c>
      <c r="H39" s="63">
        <f>MAX(G39,-0.12*F39)</f>
        <v>-0.11235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-0.0009521943374999999</v>
      </c>
      <c r="S39" s="60">
        <f>MIN($S$6/100*F39,150)</f>
        <v>1.536</v>
      </c>
      <c r="T39" s="60">
        <f>MIN($T$6/100*F39,200)</f>
        <v>1.92</v>
      </c>
      <c r="U39" s="60">
        <f>MIN($U$6/100*F39,250)</f>
        <v>2.56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-0.0009521943374999999</v>
      </c>
      <c r="AB39" s="139" t="str">
        <f>IF(AA39&gt;=0,AA39,"")</f>
        <v/>
      </c>
      <c r="AC39" s="76">
        <f>IF(AA39&lt;0,AA39,"")</f>
        <v>-0.0009521943374999999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61.66</v>
      </c>
      <c r="F40" s="61">
        <v>51.1</v>
      </c>
      <c r="G40" s="74">
        <v>1.96601</v>
      </c>
      <c r="H40" s="63">
        <f>MAX(G40,-0.12*F40)</f>
        <v>1.96601</v>
      </c>
      <c r="I40" s="63">
        <f>IF(ABS(F40)&lt;=10,0.5,IF(ABS(F40)&lt;=25,1,IF(ABS(F40)&lt;=100,2,10)))</f>
        <v>2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0.003030604415</v>
      </c>
      <c r="S40" s="60">
        <f>MIN($S$6/100*F40,150)</f>
        <v>6.132</v>
      </c>
      <c r="T40" s="60">
        <f>MIN($T$6/100*F40,200)</f>
        <v>7.665</v>
      </c>
      <c r="U40" s="60">
        <f>MIN($U$6/100*F40,250)</f>
        <v>10.22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0.003030604415</v>
      </c>
      <c r="AB40" s="139">
        <f>IF(AA40&gt;=0,AA40,"")</f>
        <v>0.003030604415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50.04</v>
      </c>
      <c r="D41" s="73">
        <f>ROUND(C41,2)</f>
        <v>50.04</v>
      </c>
      <c r="E41" s="60">
        <v>61.66</v>
      </c>
      <c r="F41" s="61">
        <v>51.1</v>
      </c>
      <c r="G41" s="74">
        <v>-0.43759</v>
      </c>
      <c r="H41" s="63">
        <f>MAX(G41,-0.12*F41)</f>
        <v>-0.43759</v>
      </c>
      <c r="I41" s="63">
        <f>IF(ABS(F41)&lt;=10,0.5,IF(ABS(F41)&lt;=25,1,IF(ABS(F41)&lt;=100,2,10)))</f>
        <v>2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-0.0006745449849999999</v>
      </c>
      <c r="S41" s="60">
        <f>MIN($S$6/100*F41,150)</f>
        <v>6.132</v>
      </c>
      <c r="T41" s="60">
        <f>MIN($T$6/100*F41,200)</f>
        <v>7.665</v>
      </c>
      <c r="U41" s="60">
        <f>MIN($U$6/100*F41,250)</f>
        <v>10.22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-0.0006745449849999999</v>
      </c>
      <c r="AB41" s="139" t="str">
        <f>IF(AA41&gt;=0,AA41,"")</f>
        <v/>
      </c>
      <c r="AC41" s="76">
        <f>IF(AA41&lt;0,AA41,"")</f>
        <v>-0.0006745449849999999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50.03</v>
      </c>
      <c r="D42" s="73">
        <f>ROUND(C42,2)</f>
        <v>50.03</v>
      </c>
      <c r="E42" s="60">
        <v>123.31</v>
      </c>
      <c r="F42" s="61">
        <v>51.1</v>
      </c>
      <c r="G42" s="74">
        <v>-0.32579</v>
      </c>
      <c r="H42" s="63">
        <f>MAX(G42,-0.12*F42)</f>
        <v>-0.32579</v>
      </c>
      <c r="I42" s="63">
        <f>IF(ABS(F42)&lt;=10,0.5,IF(ABS(F42)&lt;=25,1,IF(ABS(F42)&lt;=100,2,10)))</f>
        <v>2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-0.0010043291225</v>
      </c>
      <c r="S42" s="60">
        <f>MIN($S$6/100*F42,150)</f>
        <v>6.132</v>
      </c>
      <c r="T42" s="60">
        <f>MIN($T$6/100*F42,200)</f>
        <v>7.665</v>
      </c>
      <c r="U42" s="60">
        <f>MIN($U$6/100*F42,250)</f>
        <v>10.22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-0.0010043291225</v>
      </c>
      <c r="AB42" s="139" t="str">
        <f>IF(AA42&gt;=0,AA42,"")</f>
        <v/>
      </c>
      <c r="AC42" s="76">
        <f>IF(AA42&lt;0,AA42,"")</f>
        <v>-0.0010043291225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184.97</v>
      </c>
      <c r="F43" s="61">
        <v>51.1</v>
      </c>
      <c r="G43" s="74">
        <v>0.62447</v>
      </c>
      <c r="H43" s="63">
        <f>MAX(G43,-0.12*F43)</f>
        <v>0.62447</v>
      </c>
      <c r="I43" s="63">
        <f>IF(ABS(F43)&lt;=10,0.5,IF(ABS(F43)&lt;=25,1,IF(ABS(F43)&lt;=100,2,10)))</f>
        <v>2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0.0028877053975</v>
      </c>
      <c r="S43" s="60">
        <f>MIN($S$6/100*F43,150)</f>
        <v>6.132</v>
      </c>
      <c r="T43" s="60">
        <f>MIN($T$6/100*F43,200)</f>
        <v>7.665</v>
      </c>
      <c r="U43" s="60">
        <f>MIN($U$6/100*F43,250)</f>
        <v>10.22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0.0028877053975</v>
      </c>
      <c r="AB43" s="139">
        <f>IF(AA43&gt;=0,AA43,"")</f>
        <v>0.0028877053975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50.02</v>
      </c>
      <c r="D44" s="73">
        <f>ROUND(C44,2)</f>
        <v>50.02</v>
      </c>
      <c r="E44" s="60">
        <v>184.97</v>
      </c>
      <c r="F44" s="61">
        <v>51.1</v>
      </c>
      <c r="G44" s="74">
        <v>-0.26989</v>
      </c>
      <c r="H44" s="63">
        <f>MAX(G44,-0.12*F44)</f>
        <v>-0.26989</v>
      </c>
      <c r="I44" s="63">
        <f>IF(ABS(F44)&lt;=10,0.5,IF(ABS(F44)&lt;=25,1,IF(ABS(F44)&lt;=100,2,10)))</f>
        <v>2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-0.0012480388325</v>
      </c>
      <c r="S44" s="60">
        <f>MIN($S$6/100*F44,150)</f>
        <v>6.132</v>
      </c>
      <c r="T44" s="60">
        <f>MIN($T$6/100*F44,200)</f>
        <v>7.665</v>
      </c>
      <c r="U44" s="60">
        <f>MIN($U$6/100*F44,250)</f>
        <v>10.22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-0.0012480388325</v>
      </c>
      <c r="AB44" s="139" t="str">
        <f>IF(AA44&gt;=0,AA44,"")</f>
        <v/>
      </c>
      <c r="AC44" s="76">
        <f>IF(AA44&lt;0,AA44,"")</f>
        <v>-0.0012480388325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184.97</v>
      </c>
      <c r="F45" s="61">
        <v>51.1</v>
      </c>
      <c r="G45" s="74">
        <v>-0.32579</v>
      </c>
      <c r="H45" s="63">
        <f>MAX(G45,-0.12*F45)</f>
        <v>-0.32579</v>
      </c>
      <c r="I45" s="63">
        <f>IF(ABS(F45)&lt;=10,0.5,IF(ABS(F45)&lt;=25,1,IF(ABS(F45)&lt;=100,2,10)))</f>
        <v>2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-0.0015065344075</v>
      </c>
      <c r="S45" s="60">
        <f>MIN($S$6/100*F45,150)</f>
        <v>6.132</v>
      </c>
      <c r="T45" s="60">
        <f>MIN($T$6/100*F45,200)</f>
        <v>7.665</v>
      </c>
      <c r="U45" s="60">
        <f>MIN($U$6/100*F45,250)</f>
        <v>10.22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-0.0015065344075</v>
      </c>
      <c r="AB45" s="139" t="str">
        <f>IF(AA45&gt;=0,AA45,"")</f>
        <v/>
      </c>
      <c r="AC45" s="76">
        <f>IF(AA45&lt;0,AA45,"")</f>
        <v>-0.0015065344075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308.28</v>
      </c>
      <c r="F46" s="61">
        <v>51.1</v>
      </c>
      <c r="G46" s="74">
        <v>-0.38169</v>
      </c>
      <c r="H46" s="63">
        <f>MAX(G46,-0.12*F46)</f>
        <v>-0.38169</v>
      </c>
      <c r="I46" s="63">
        <f>IF(ABS(F46)&lt;=10,0.5,IF(ABS(F46)&lt;=25,1,IF(ABS(F46)&lt;=100,2,10)))</f>
        <v>2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-0.002941684829999999</v>
      </c>
      <c r="S46" s="60">
        <f>MIN($S$6/100*F46,150)</f>
        <v>6.132</v>
      </c>
      <c r="T46" s="60">
        <f>MIN($T$6/100*F46,200)</f>
        <v>7.665</v>
      </c>
      <c r="U46" s="60">
        <f>MIN($U$6/100*F46,250)</f>
        <v>10.22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-0.002941684829999999</v>
      </c>
      <c r="AB46" s="139" t="str">
        <f>IF(AA46&gt;=0,AA46,"")</f>
        <v/>
      </c>
      <c r="AC46" s="76">
        <f>IF(AA46&lt;0,AA46,"")</f>
        <v>-0.002941684829999999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</v>
      </c>
      <c r="D47" s="73">
        <f>ROUND(C47,2)</f>
        <v>50</v>
      </c>
      <c r="E47" s="60">
        <v>308.28</v>
      </c>
      <c r="F47" s="61">
        <v>51.1</v>
      </c>
      <c r="G47" s="74">
        <v>-0.38169</v>
      </c>
      <c r="H47" s="63">
        <f>MAX(G47,-0.12*F47)</f>
        <v>-0.38169</v>
      </c>
      <c r="I47" s="63">
        <f>IF(ABS(F47)&lt;=10,0.5,IF(ABS(F47)&lt;=25,1,IF(ABS(F47)&lt;=100,2,10)))</f>
        <v>2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-0.002941684829999999</v>
      </c>
      <c r="S47" s="60">
        <f>MIN($S$6/100*F47,150)</f>
        <v>6.132</v>
      </c>
      <c r="T47" s="60">
        <f>MIN($T$6/100*F47,200)</f>
        <v>7.665</v>
      </c>
      <c r="U47" s="60">
        <f>MIN($U$6/100*F47,250)</f>
        <v>10.22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-0.002941684829999999</v>
      </c>
      <c r="AB47" s="139" t="str">
        <f>IF(AA47&gt;=0,AA47,"")</f>
        <v/>
      </c>
      <c r="AC47" s="76">
        <f>IF(AA47&lt;0,AA47,"")</f>
        <v>-0.002941684829999999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49.97</v>
      </c>
      <c r="D48" s="73">
        <f>ROUND(C48,2)</f>
        <v>49.97</v>
      </c>
      <c r="E48" s="60">
        <v>400.48</v>
      </c>
      <c r="F48" s="61">
        <v>51.1</v>
      </c>
      <c r="G48" s="74">
        <v>-0.214</v>
      </c>
      <c r="H48" s="63">
        <f>MAX(G48,-0.12*F48)</f>
        <v>-0.214</v>
      </c>
      <c r="I48" s="63">
        <f>IF(ABS(F48)&lt;=10,0.5,IF(ABS(F48)&lt;=25,1,IF(ABS(F48)&lt;=100,2,10)))</f>
        <v>2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-0.002142568</v>
      </c>
      <c r="S48" s="60">
        <f>MIN($S$6/100*F48,150)</f>
        <v>6.132</v>
      </c>
      <c r="T48" s="60">
        <f>MIN($T$6/100*F48,200)</f>
        <v>7.665</v>
      </c>
      <c r="U48" s="60">
        <f>MIN($U$6/100*F48,250)</f>
        <v>10.22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-0.002142568</v>
      </c>
      <c r="AB48" s="139" t="str">
        <f>IF(AA48&gt;=0,AA48,"")</f>
        <v/>
      </c>
      <c r="AC48" s="76">
        <f>IF(AA48&lt;0,AA48,"")</f>
        <v>-0.002142568</v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308.28</v>
      </c>
      <c r="F49" s="61">
        <v>51.1</v>
      </c>
      <c r="G49" s="74">
        <v>-0.66118</v>
      </c>
      <c r="H49" s="63">
        <f>MAX(G49,-0.12*F49)</f>
        <v>-0.66118</v>
      </c>
      <c r="I49" s="63">
        <f>IF(ABS(F49)&lt;=10,0.5,IF(ABS(F49)&lt;=25,1,IF(ABS(F49)&lt;=100,2,10)))</f>
        <v>2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-0.00509571426</v>
      </c>
      <c r="S49" s="60">
        <f>MIN($S$6/100*F49,150)</f>
        <v>6.132</v>
      </c>
      <c r="T49" s="60">
        <f>MIN($T$6/100*F49,200)</f>
        <v>7.665</v>
      </c>
      <c r="U49" s="60">
        <f>MIN($U$6/100*F49,250)</f>
        <v>10.22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-0.00509571426</v>
      </c>
      <c r="AB49" s="139" t="str">
        <f>IF(AA49&gt;=0,AA49,"")</f>
        <v/>
      </c>
      <c r="AC49" s="76">
        <f>IF(AA49&lt;0,AA49,"")</f>
        <v>-0.00509571426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246.62</v>
      </c>
      <c r="F50" s="61">
        <v>51.1</v>
      </c>
      <c r="G50" s="74">
        <v>0.06549000000000001</v>
      </c>
      <c r="H50" s="63">
        <f>MAX(G50,-0.12*F50)</f>
        <v>0.06549000000000001</v>
      </c>
      <c r="I50" s="63">
        <f>IF(ABS(F50)&lt;=10,0.5,IF(ABS(F50)&lt;=25,1,IF(ABS(F50)&lt;=100,2,10)))</f>
        <v>2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0.0004037785950000001</v>
      </c>
      <c r="S50" s="60">
        <f>MIN($S$6/100*F50,150)</f>
        <v>6.132</v>
      </c>
      <c r="T50" s="60">
        <f>MIN($T$6/100*F50,200)</f>
        <v>7.665</v>
      </c>
      <c r="U50" s="60">
        <f>MIN($U$6/100*F50,250)</f>
        <v>10.22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0.0004037785950000001</v>
      </c>
      <c r="AB50" s="139">
        <f>IF(AA50&gt;=0,AA50,"")</f>
        <v>0.0004037785950000001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246.62</v>
      </c>
      <c r="F51" s="61">
        <v>51.1</v>
      </c>
      <c r="G51" s="74">
        <v>-2.22631</v>
      </c>
      <c r="H51" s="63">
        <f>MAX(G51,-0.12*F51)</f>
        <v>-2.22631</v>
      </c>
      <c r="I51" s="63">
        <f>IF(ABS(F51)&lt;=10,0.5,IF(ABS(F51)&lt;=25,1,IF(ABS(F51)&lt;=100,2,10)))</f>
        <v>2</v>
      </c>
      <c r="J51" s="64">
        <f>IF(G51&lt;-I51,1,0)</f>
        <v>1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-0.013726314305</v>
      </c>
      <c r="S51" s="60">
        <f>MIN($S$6/100*F51,150)</f>
        <v>6.132</v>
      </c>
      <c r="T51" s="60">
        <f>MIN($T$6/100*F51,200)</f>
        <v>7.665</v>
      </c>
      <c r="U51" s="60">
        <f>MIN($U$6/100*F51,250)</f>
        <v>10.22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-0.013726314305</v>
      </c>
      <c r="AB51" s="139" t="str">
        <f>IF(AA51&gt;=0,AA51,"")</f>
        <v/>
      </c>
      <c r="AC51" s="76">
        <f>IF(AA51&lt;0,AA51,"")</f>
        <v>-0.013726314305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246.62</v>
      </c>
      <c r="F52" s="61">
        <v>0</v>
      </c>
      <c r="G52" s="74">
        <v>-0.16769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308.28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49.98</v>
      </c>
      <c r="D54" s="73">
        <f>ROUND(C54,2)</f>
        <v>49.98</v>
      </c>
      <c r="E54" s="60">
        <v>369.74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339.01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</v>
      </c>
      <c r="D56" s="73">
        <f>ROUND(C56,2)</f>
        <v>49.9</v>
      </c>
      <c r="E56" s="60">
        <v>615.6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49.89</v>
      </c>
      <c r="D57" s="73">
        <f>ROUND(C57,2)</f>
        <v>49.89</v>
      </c>
      <c r="E57" s="60">
        <v>646.34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431.21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308.28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123.31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246.62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61.66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49.98</v>
      </c>
      <c r="D63" s="73">
        <f>ROUND(C63,2)</f>
        <v>49.98</v>
      </c>
      <c r="E63" s="60">
        <v>369.74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123.31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554.14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49.88</v>
      </c>
      <c r="D66" s="73">
        <f>ROUND(C66,2)</f>
        <v>49.88</v>
      </c>
      <c r="E66" s="60">
        <v>677.0700000000001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49.87</v>
      </c>
      <c r="D67" s="73">
        <f>ROUND(C67,2)</f>
        <v>49.87</v>
      </c>
      <c r="E67" s="60">
        <v>707.8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49.98</v>
      </c>
      <c r="D68" s="73">
        <f>ROUND(C68,2)</f>
        <v>49.98</v>
      </c>
      <c r="E68" s="60">
        <v>369.74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50.01</v>
      </c>
      <c r="D69" s="73">
        <f>ROUND(C69,2)</f>
        <v>50.01</v>
      </c>
      <c r="E69" s="60">
        <v>246.62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308.28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308.28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61.66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400.48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431.21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49.93</v>
      </c>
      <c r="D75" s="73">
        <f>ROUND(C75,2)</f>
        <v>49.93</v>
      </c>
      <c r="E75" s="60">
        <v>523.41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61.66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369.74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246.62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369.74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461.94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49.96</v>
      </c>
      <c r="D82" s="73">
        <f>ROUND(C82,2)</f>
        <v>49.96</v>
      </c>
      <c r="E82" s="60">
        <v>431.21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339.01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308.28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308.28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123.31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308.28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184.97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49.93</v>
      </c>
      <c r="D89" s="73">
        <f>ROUND(C89,2)</f>
        <v>49.93</v>
      </c>
      <c r="E89" s="60">
        <v>523.41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49.89</v>
      </c>
      <c r="D90" s="73">
        <f>ROUND(C90,2)</f>
        <v>49.89</v>
      </c>
      <c r="E90" s="60">
        <v>646.34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49.92</v>
      </c>
      <c r="D91" s="73">
        <f>ROUND(C91,2)</f>
        <v>49.92</v>
      </c>
      <c r="E91" s="60">
        <v>554.14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49.92</v>
      </c>
      <c r="D92" s="73">
        <f>ROUND(C92,2)</f>
        <v>49.92</v>
      </c>
      <c r="E92" s="60">
        <v>554.14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308.28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246.62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61.66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369.74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308.28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123.31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369.74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50.03</v>
      </c>
      <c r="D101" s="73">
        <f>ROUND(C101,2)</f>
        <v>50.03</v>
      </c>
      <c r="E101" s="60">
        <v>123.31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184.97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50.06</v>
      </c>
      <c r="D103" s="98">
        <f>ROUND(C103,2)</f>
        <v>50.06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49.99020833333335</v>
      </c>
      <c r="D104" s="110">
        <f>ROUND(C104,2)</f>
        <v>49.99</v>
      </c>
      <c r="E104" s="111">
        <f>AVERAGE(E6:E103)</f>
        <v>304.545</v>
      </c>
      <c r="F104" s="111">
        <f>AVERAGE(F6:F103)</f>
        <v>6.654166666666669</v>
      </c>
      <c r="G104" s="112">
        <f>SUM(G8:G103)/4</f>
        <v>-0.06931500000000004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0.003776671387499994</v>
      </c>
      <c r="S104" s="113"/>
      <c r="T104" s="113"/>
      <c r="U104" s="113"/>
      <c r="V104" s="113"/>
      <c r="W104" s="113"/>
      <c r="X104" s="113"/>
      <c r="Y104" s="114">
        <f>SUM(Y8:Y103)</f>
        <v>0.003967371689999995</v>
      </c>
      <c r="Z104" s="114">
        <f>SUM(Z8:Z103)</f>
        <v>0</v>
      </c>
      <c r="AA104" s="115">
        <f>SUM(AA8:AA103)</f>
        <v>0.0077440430775</v>
      </c>
      <c r="AB104" s="116">
        <f>SUM(AB8:AB103)</f>
        <v>0.03997765098749999</v>
      </c>
      <c r="AC104" s="117">
        <f>SUM(AC8:AC103)</f>
        <v>-0.03223360791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0.0077440430775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61.6554</v>
      </c>
      <c r="AH152" s="86">
        <f>MIN(AG152,$C$2)</f>
        <v>61.6554</v>
      </c>
    </row>
    <row r="153" spans="1:37" customHeight="1" ht="16">
      <c r="AE153" s="16"/>
      <c r="AF153" s="133">
        <f>ROUND((AF152-0.01),2)</f>
        <v>50.03</v>
      </c>
      <c r="AG153" s="134">
        <f>2*$A$2/5</f>
        <v>123.3108</v>
      </c>
      <c r="AH153" s="86">
        <f>MIN(AG153,$C$2)</f>
        <v>123.3108</v>
      </c>
    </row>
    <row r="154" spans="1:37" customHeight="1" ht="16">
      <c r="AE154" s="16"/>
      <c r="AF154" s="133">
        <f>ROUND((AF153-0.01),2)</f>
        <v>50.02</v>
      </c>
      <c r="AG154" s="134">
        <f>3*$A$2/5</f>
        <v>184.9662</v>
      </c>
      <c r="AH154" s="86">
        <f>MIN(AG154,$C$2)</f>
        <v>184.9662</v>
      </c>
    </row>
    <row r="155" spans="1:37" customHeight="1" ht="16">
      <c r="AE155" s="16"/>
      <c r="AF155" s="133">
        <f>ROUND((AF154-0.01),2)</f>
        <v>50.01</v>
      </c>
      <c r="AG155" s="134">
        <f>4*$A$2/5</f>
        <v>246.6216</v>
      </c>
      <c r="AH155" s="86">
        <f>MIN(AG155,$C$2)</f>
        <v>246.6216</v>
      </c>
    </row>
    <row r="156" spans="1:37" customHeight="1" ht="16">
      <c r="AE156" s="16"/>
      <c r="AF156" s="133">
        <f>ROUND((AF155-0.01),2)</f>
        <v>50</v>
      </c>
      <c r="AG156" s="134">
        <f>5*$A$2/5</f>
        <v>308.277</v>
      </c>
      <c r="AH156" s="86">
        <f>MIN(AG156,$C$2)</f>
        <v>308.277</v>
      </c>
    </row>
    <row r="157" spans="1:37" customHeight="1" ht="16">
      <c r="AE157" s="16"/>
      <c r="AF157" s="133">
        <f>ROUND((AF156-0.01),2)</f>
        <v>49.99</v>
      </c>
      <c r="AG157" s="134">
        <f>50+15*$A$2/16</f>
        <v>339.0096875</v>
      </c>
      <c r="AH157" s="86">
        <f>MIN(AG157,$C$2)</f>
        <v>339.0096875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369.742375</v>
      </c>
      <c r="AH158" s="86">
        <f>MIN(AG158,$C$2)</f>
        <v>369.742375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400.4750625</v>
      </c>
      <c r="AH159" s="86">
        <f>MIN(AG159,$C$2)</f>
        <v>400.4750625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431.20775</v>
      </c>
      <c r="AH160" s="86">
        <f>MIN(AG160,$C$2)</f>
        <v>431.20775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461.9404375</v>
      </c>
      <c r="AH161" s="86">
        <f>MIN(AG161,$C$2)</f>
        <v>461.9404375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492.673125</v>
      </c>
      <c r="AH162" s="86">
        <f>MIN(AG162,$C$2)</f>
        <v>492.673125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523.4058125</v>
      </c>
      <c r="AH163" s="86">
        <f>MIN(AG163,$C$2)</f>
        <v>523.4058125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554.1385</v>
      </c>
      <c r="AH164" s="135">
        <f>MIN(AG164,$C$2)</f>
        <v>554.1385</v>
      </c>
    </row>
    <row r="165" spans="1:37" customHeight="1" ht="15">
      <c r="AE165" s="16"/>
      <c r="AF165" s="133">
        <f>ROUND((AF164-0.01),2)</f>
        <v>49.91</v>
      </c>
      <c r="AG165" s="134">
        <f>450+7*$A$2/16</f>
        <v>584.8711875</v>
      </c>
      <c r="AH165" s="135">
        <f>MIN(AG165,$C$2)</f>
        <v>584.8711875</v>
      </c>
    </row>
    <row r="166" spans="1:37" customHeight="1" ht="15">
      <c r="AE166" s="16"/>
      <c r="AF166" s="133">
        <f>ROUND((AF165-0.01),2)</f>
        <v>49.9</v>
      </c>
      <c r="AG166" s="134">
        <f>500+6*$A$2/16</f>
        <v>615.603875</v>
      </c>
      <c r="AH166" s="135">
        <f>MIN(AG166,$C$2)</f>
        <v>615.603875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646.3365625</v>
      </c>
      <c r="AH167" s="135">
        <f>MIN(AG167,$C$2)</f>
        <v>646.3365625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677.06925</v>
      </c>
      <c r="AH168" s="135">
        <f>MIN(AG168,$C$2)</f>
        <v>677.06925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707.8019375</v>
      </c>
      <c r="AH169" s="135">
        <f>MIN(AG169,$C$2)</f>
        <v>707.8019375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738.534625</v>
      </c>
      <c r="AH170" s="135">
        <f>MIN(AG170,$C$2)</f>
        <v>738.534625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769.2673125</v>
      </c>
      <c r="AH171" s="135">
        <f>MIN(AG171,$C$2)</f>
        <v>769.2673125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-0.001912926357500023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287.647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172.59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287.65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50.03</v>
      </c>
      <c r="D10" s="73">
        <f>ROUND(C10,2)</f>
        <v>50.03</v>
      </c>
      <c r="E10" s="60">
        <v>115.06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115.06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172.59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230.12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172.59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57.53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50.02</v>
      </c>
      <c r="D16" s="73">
        <f>ROUND(C16,2)</f>
        <v>50.02</v>
      </c>
      <c r="E16" s="60">
        <v>172.59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50.02</v>
      </c>
      <c r="D17" s="73">
        <f>ROUND(C17,2)</f>
        <v>50.02</v>
      </c>
      <c r="E17" s="60">
        <v>172.59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230.12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49.99</v>
      </c>
      <c r="D19" s="73">
        <f>ROUND(C19,2)</f>
        <v>49.99</v>
      </c>
      <c r="E19" s="60">
        <v>319.67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383.71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383.71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50.02</v>
      </c>
      <c r="D22" s="73">
        <f>ROUND(C22,2)</f>
        <v>50.02</v>
      </c>
      <c r="E22" s="60">
        <v>172.59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383.71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49.97</v>
      </c>
      <c r="D24" s="73">
        <f>ROUND(C24,2)</f>
        <v>49.97</v>
      </c>
      <c r="E24" s="60">
        <v>383.71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57.53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172.59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230.12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319.67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383.71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351.69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50.04</v>
      </c>
      <c r="D31" s="73">
        <f>ROUND(C31,2)</f>
        <v>50.04</v>
      </c>
      <c r="E31" s="60">
        <v>57.53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57.53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50.05</v>
      </c>
      <c r="D33" s="73">
        <f>ROUND(C33,2)</f>
        <v>50.05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50.04</v>
      </c>
      <c r="D34" s="73">
        <f>ROUND(C34,2)</f>
        <v>50.04</v>
      </c>
      <c r="E34" s="60">
        <v>57.53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115.06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230.12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49.96</v>
      </c>
      <c r="D37" s="73">
        <f>ROUND(C37,2)</f>
        <v>49.96</v>
      </c>
      <c r="E37" s="60">
        <v>415.74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447.76</v>
      </c>
      <c r="F38" s="61">
        <v>12.8</v>
      </c>
      <c r="G38" s="74">
        <v>4.41536</v>
      </c>
      <c r="H38" s="63">
        <f>MAX(G38,-0.12*F38)</f>
        <v>4.41536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0.04942553983999999</v>
      </c>
      <c r="S38" s="60">
        <f>MIN($S$6/100*F38,150)</f>
        <v>1.536</v>
      </c>
      <c r="T38" s="60">
        <f>MIN($T$6/100*F38,200)</f>
        <v>1.92</v>
      </c>
      <c r="U38" s="60">
        <f>MIN($U$6/100*F38,250)</f>
        <v>2.56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0.02449426303999999</v>
      </c>
      <c r="Z38" s="67">
        <f>IF(AND(C38&gt;=50.1,G38&lt;0),($A$2)*ABS(G38)/40000,0)</f>
        <v>0</v>
      </c>
      <c r="AA38" s="67">
        <f>R38+Y38+Z38</f>
        <v>0.07391980287999998</v>
      </c>
      <c r="AB38" s="139">
        <f>IF(AA38&gt;=0,AA38,"")</f>
        <v>0.07391980287999998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49.97</v>
      </c>
      <c r="D39" s="73">
        <f>ROUND(C39,2)</f>
        <v>49.97</v>
      </c>
      <c r="E39" s="60">
        <v>383.71</v>
      </c>
      <c r="F39" s="61">
        <v>12.8</v>
      </c>
      <c r="G39" s="74">
        <v>-0.61542</v>
      </c>
      <c r="H39" s="63">
        <f>MAX(G39,-0.12*F39)</f>
        <v>-0.61542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-0.005903570204999999</v>
      </c>
      <c r="S39" s="60">
        <f>MIN($S$6/100*F39,150)</f>
        <v>1.536</v>
      </c>
      <c r="T39" s="60">
        <f>MIN($T$6/100*F39,200)</f>
        <v>1.92</v>
      </c>
      <c r="U39" s="60">
        <f>MIN($U$6/100*F39,250)</f>
        <v>2.56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-0.005903570204999999</v>
      </c>
      <c r="AB39" s="139" t="str">
        <f>IF(AA39&gt;=0,AA39,"")</f>
        <v/>
      </c>
      <c r="AC39" s="76">
        <f>IF(AA39&lt;0,AA39,"")</f>
        <v>-0.005903570204999999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50.02</v>
      </c>
      <c r="D40" s="73">
        <f>ROUND(C40,2)</f>
        <v>50.02</v>
      </c>
      <c r="E40" s="60">
        <v>172.59</v>
      </c>
      <c r="F40" s="61">
        <v>51.1</v>
      </c>
      <c r="G40" s="74">
        <v>-0.214</v>
      </c>
      <c r="H40" s="63">
        <f>MAX(G40,-0.12*F40)</f>
        <v>-0.214</v>
      </c>
      <c r="I40" s="63">
        <f>IF(ABS(F40)&lt;=10,0.5,IF(ABS(F40)&lt;=25,1,IF(ABS(F40)&lt;=100,2,10)))</f>
        <v>2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-0.0009233565</v>
      </c>
      <c r="S40" s="60">
        <f>MIN($S$6/100*F40,150)</f>
        <v>6.132</v>
      </c>
      <c r="T40" s="60">
        <f>MIN($T$6/100*F40,200)</f>
        <v>7.665</v>
      </c>
      <c r="U40" s="60">
        <f>MIN($U$6/100*F40,250)</f>
        <v>10.22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-0.0009233565</v>
      </c>
      <c r="AB40" s="139" t="str">
        <f>IF(AA40&gt;=0,AA40,"")</f>
        <v/>
      </c>
      <c r="AC40" s="76">
        <f>IF(AA40&lt;0,AA40,"")</f>
        <v>-0.0009233565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351.69</v>
      </c>
      <c r="F41" s="61">
        <v>51.1</v>
      </c>
      <c r="G41" s="74">
        <v>-0.54938</v>
      </c>
      <c r="H41" s="63">
        <f>MAX(G41,-0.12*F41)</f>
        <v>-0.54938</v>
      </c>
      <c r="I41" s="63">
        <f>IF(ABS(F41)&lt;=10,0.5,IF(ABS(F41)&lt;=25,1,IF(ABS(F41)&lt;=100,2,10)))</f>
        <v>2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-0.004830286305</v>
      </c>
      <c r="S41" s="60">
        <f>MIN($S$6/100*F41,150)</f>
        <v>6.132</v>
      </c>
      <c r="T41" s="60">
        <f>MIN($T$6/100*F41,200)</f>
        <v>7.665</v>
      </c>
      <c r="U41" s="60">
        <f>MIN($U$6/100*F41,250)</f>
        <v>10.22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-0.004830286305</v>
      </c>
      <c r="AB41" s="139" t="str">
        <f>IF(AA41&gt;=0,AA41,"")</f>
        <v/>
      </c>
      <c r="AC41" s="76">
        <f>IF(AA41&lt;0,AA41,"")</f>
        <v>-0.004830286305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49.96</v>
      </c>
      <c r="D42" s="73">
        <f>ROUND(C42,2)</f>
        <v>49.96</v>
      </c>
      <c r="E42" s="60">
        <v>415.74</v>
      </c>
      <c r="F42" s="61">
        <v>51.1</v>
      </c>
      <c r="G42" s="74">
        <v>-0.38169</v>
      </c>
      <c r="H42" s="63">
        <f>MAX(G42,-0.12*F42)</f>
        <v>-0.38169</v>
      </c>
      <c r="I42" s="63">
        <f>IF(ABS(F42)&lt;=10,0.5,IF(ABS(F42)&lt;=25,1,IF(ABS(F42)&lt;=100,2,10)))</f>
        <v>2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-0.003967095015</v>
      </c>
      <c r="S42" s="60">
        <f>MIN($S$6/100*F42,150)</f>
        <v>6.132</v>
      </c>
      <c r="T42" s="60">
        <f>MIN($T$6/100*F42,200)</f>
        <v>7.665</v>
      </c>
      <c r="U42" s="60">
        <f>MIN($U$6/100*F42,250)</f>
        <v>10.22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-0.003967095015</v>
      </c>
      <c r="AB42" s="139" t="str">
        <f>IF(AA42&gt;=0,AA42,"")</f>
        <v/>
      </c>
      <c r="AC42" s="76">
        <f>IF(AA42&lt;0,AA42,"")</f>
        <v>-0.003967095015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49.96</v>
      </c>
      <c r="D43" s="73">
        <f>ROUND(C43,2)</f>
        <v>49.96</v>
      </c>
      <c r="E43" s="60">
        <v>415.74</v>
      </c>
      <c r="F43" s="61">
        <v>51.1</v>
      </c>
      <c r="G43" s="74">
        <v>0.62447</v>
      </c>
      <c r="H43" s="63">
        <f>MAX(G43,-0.12*F43)</f>
        <v>0.62447</v>
      </c>
      <c r="I43" s="63">
        <f>IF(ABS(F43)&lt;=10,0.5,IF(ABS(F43)&lt;=25,1,IF(ABS(F43)&lt;=100,2,10)))</f>
        <v>2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0.006490428945</v>
      </c>
      <c r="S43" s="60">
        <f>MIN($S$6/100*F43,150)</f>
        <v>6.132</v>
      </c>
      <c r="T43" s="60">
        <f>MIN($T$6/100*F43,200)</f>
        <v>7.665</v>
      </c>
      <c r="U43" s="60">
        <f>MIN($U$6/100*F43,250)</f>
        <v>10.22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0.006490428945</v>
      </c>
      <c r="AB43" s="139">
        <f>IF(AA43&gt;=0,AA43,"")</f>
        <v>0.006490428945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49.89</v>
      </c>
      <c r="D44" s="73">
        <f>ROUND(C44,2)</f>
        <v>49.89</v>
      </c>
      <c r="E44" s="60">
        <v>639.89</v>
      </c>
      <c r="F44" s="61">
        <v>51.1</v>
      </c>
      <c r="G44" s="74">
        <v>-0.77297</v>
      </c>
      <c r="H44" s="63">
        <f>MAX(G44,-0.12*F44)</f>
        <v>-0.77297</v>
      </c>
      <c r="I44" s="63">
        <f>IF(ABS(F44)&lt;=10,0.5,IF(ABS(F44)&lt;=25,1,IF(ABS(F44)&lt;=100,2,10)))</f>
        <v>2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-0.0123653943325</v>
      </c>
      <c r="S44" s="60">
        <f>MIN($S$6/100*F44,150)</f>
        <v>6.132</v>
      </c>
      <c r="T44" s="60">
        <f>MIN($T$6/100*F44,200)</f>
        <v>7.665</v>
      </c>
      <c r="U44" s="60">
        <f>MIN($U$6/100*F44,250)</f>
        <v>10.22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-0.0123653943325</v>
      </c>
      <c r="AB44" s="139" t="str">
        <f>IF(AA44&gt;=0,AA44,"")</f>
        <v/>
      </c>
      <c r="AC44" s="76">
        <f>IF(AA44&lt;0,AA44,"")</f>
        <v>-0.0123653943325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49.83</v>
      </c>
      <c r="D45" s="73">
        <f>ROUND(C45,2)</f>
        <v>49.83</v>
      </c>
      <c r="E45" s="60">
        <v>800</v>
      </c>
      <c r="F45" s="61">
        <v>51.1</v>
      </c>
      <c r="G45" s="74">
        <v>-1.38785</v>
      </c>
      <c r="H45" s="63">
        <f>MAX(G45,-0.12*F45)</f>
        <v>-1.38785</v>
      </c>
      <c r="I45" s="63">
        <f>IF(ABS(F45)&lt;=10,0.5,IF(ABS(F45)&lt;=25,1,IF(ABS(F45)&lt;=100,2,10)))</f>
        <v>2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-0.027757</v>
      </c>
      <c r="S45" s="60">
        <f>MIN($S$6/100*F45,150)</f>
        <v>6.132</v>
      </c>
      <c r="T45" s="60">
        <f>MIN($T$6/100*F45,200)</f>
        <v>7.665</v>
      </c>
      <c r="U45" s="60">
        <f>MIN($U$6/100*F45,250)</f>
        <v>10.22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-0.027757</v>
      </c>
      <c r="AB45" s="139" t="str">
        <f>IF(AA45&gt;=0,AA45,"")</f>
        <v/>
      </c>
      <c r="AC45" s="76">
        <f>IF(AA45&lt;0,AA45,"")</f>
        <v>-0.027757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543.8200000000001</v>
      </c>
      <c r="F46" s="61">
        <v>51.1</v>
      </c>
      <c r="G46" s="74">
        <v>-1.27605</v>
      </c>
      <c r="H46" s="63">
        <f>MAX(G46,-0.12*F46)</f>
        <v>-1.27605</v>
      </c>
      <c r="I46" s="63">
        <f>IF(ABS(F46)&lt;=10,0.5,IF(ABS(F46)&lt;=25,1,IF(ABS(F46)&lt;=100,2,10)))</f>
        <v>2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-0.017348537775</v>
      </c>
      <c r="S46" s="60">
        <f>MIN($S$6/100*F46,150)</f>
        <v>6.132</v>
      </c>
      <c r="T46" s="60">
        <f>MIN($T$6/100*F46,200)</f>
        <v>7.665</v>
      </c>
      <c r="U46" s="60">
        <f>MIN($U$6/100*F46,250)</f>
        <v>10.22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-0.017348537775</v>
      </c>
      <c r="AB46" s="139" t="str">
        <f>IF(AA46&gt;=0,AA46,"")</f>
        <v/>
      </c>
      <c r="AC46" s="76">
        <f>IF(AA46&lt;0,AA46,"")</f>
        <v>-0.017348537775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172.59</v>
      </c>
      <c r="F47" s="61">
        <v>51.1</v>
      </c>
      <c r="G47" s="74">
        <v>-0.49348</v>
      </c>
      <c r="H47" s="63">
        <f>MAX(G47,-0.12*F47)</f>
        <v>-0.49348</v>
      </c>
      <c r="I47" s="63">
        <f>IF(ABS(F47)&lt;=10,0.5,IF(ABS(F47)&lt;=25,1,IF(ABS(F47)&lt;=100,2,10)))</f>
        <v>2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-0.00212924283</v>
      </c>
      <c r="S47" s="60">
        <f>MIN($S$6/100*F47,150)</f>
        <v>6.132</v>
      </c>
      <c r="T47" s="60">
        <f>MIN($T$6/100*F47,200)</f>
        <v>7.665</v>
      </c>
      <c r="U47" s="60">
        <f>MIN($U$6/100*F47,250)</f>
        <v>10.22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-0.00212924283</v>
      </c>
      <c r="AB47" s="139" t="str">
        <f>IF(AA47&gt;=0,AA47,"")</f>
        <v/>
      </c>
      <c r="AC47" s="76">
        <f>IF(AA47&lt;0,AA47,"")</f>
        <v>-0.00212924283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49.98</v>
      </c>
      <c r="D48" s="73">
        <f>ROUND(C48,2)</f>
        <v>49.98</v>
      </c>
      <c r="E48" s="60">
        <v>351.69</v>
      </c>
      <c r="F48" s="61">
        <v>51.1</v>
      </c>
      <c r="G48" s="74">
        <v>0.23318</v>
      </c>
      <c r="H48" s="63">
        <f>MAX(G48,-0.12*F48)</f>
        <v>0.23318</v>
      </c>
      <c r="I48" s="63">
        <f>IF(ABS(F48)&lt;=10,0.5,IF(ABS(F48)&lt;=25,1,IF(ABS(F48)&lt;=100,2,10)))</f>
        <v>2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0.002050176855</v>
      </c>
      <c r="S48" s="60">
        <f>MIN($S$6/100*F48,150)</f>
        <v>6.132</v>
      </c>
      <c r="T48" s="60">
        <f>MIN($T$6/100*F48,200)</f>
        <v>7.665</v>
      </c>
      <c r="U48" s="60">
        <f>MIN($U$6/100*F48,250)</f>
        <v>10.22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0.002050176855</v>
      </c>
      <c r="AB48" s="139">
        <f>IF(AA48&gt;=0,AA48,"")</f>
        <v>0.002050176855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287.65</v>
      </c>
      <c r="F49" s="61">
        <v>51.1</v>
      </c>
      <c r="G49" s="74">
        <v>-0.7170800000000001</v>
      </c>
      <c r="H49" s="63">
        <f>MAX(G49,-0.12*F49)</f>
        <v>-0.7170800000000001</v>
      </c>
      <c r="I49" s="63">
        <f>IF(ABS(F49)&lt;=10,0.5,IF(ABS(F49)&lt;=25,1,IF(ABS(F49)&lt;=100,2,10)))</f>
        <v>2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-0.00515670155</v>
      </c>
      <c r="S49" s="60">
        <f>MIN($S$6/100*F49,150)</f>
        <v>6.132</v>
      </c>
      <c r="T49" s="60">
        <f>MIN($T$6/100*F49,200)</f>
        <v>7.665</v>
      </c>
      <c r="U49" s="60">
        <f>MIN($U$6/100*F49,250)</f>
        <v>10.22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-0.00515670155</v>
      </c>
      <c r="AB49" s="139" t="str">
        <f>IF(AA49&gt;=0,AA49,"")</f>
        <v/>
      </c>
      <c r="AC49" s="76">
        <f>IF(AA49&lt;0,AA49,"")</f>
        <v>-0.00515670155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50.05</v>
      </c>
      <c r="D50" s="73">
        <f>ROUND(C50,2)</f>
        <v>50.05</v>
      </c>
      <c r="E50" s="60">
        <v>0</v>
      </c>
      <c r="F50" s="61">
        <v>51.1</v>
      </c>
      <c r="G50" s="74">
        <v>1.07165</v>
      </c>
      <c r="H50" s="63">
        <f>MAX(G50,-0.12*F50)</f>
        <v>1.07165</v>
      </c>
      <c r="I50" s="63">
        <f>IF(ABS(F50)&lt;=10,0.5,IF(ABS(F50)&lt;=25,1,IF(ABS(F50)&lt;=100,2,10)))</f>
        <v>2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6.132</v>
      </c>
      <c r="T50" s="60">
        <f>MIN($T$6/100*F50,200)</f>
        <v>7.665</v>
      </c>
      <c r="U50" s="60">
        <f>MIN($U$6/100*F50,250)</f>
        <v>10.22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115.06</v>
      </c>
      <c r="F51" s="61">
        <v>51.1</v>
      </c>
      <c r="G51" s="74">
        <v>-1.38785</v>
      </c>
      <c r="H51" s="63">
        <f>MAX(G51,-0.12*F51)</f>
        <v>-1.38785</v>
      </c>
      <c r="I51" s="63">
        <f>IF(ABS(F51)&lt;=10,0.5,IF(ABS(F51)&lt;=25,1,IF(ABS(F51)&lt;=100,2,10)))</f>
        <v>2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-0.003992150525</v>
      </c>
      <c r="S51" s="60">
        <f>MIN($S$6/100*F51,150)</f>
        <v>6.132</v>
      </c>
      <c r="T51" s="60">
        <f>MIN($T$6/100*F51,200)</f>
        <v>7.665</v>
      </c>
      <c r="U51" s="60">
        <f>MIN($U$6/100*F51,250)</f>
        <v>10.22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-0.003992150525</v>
      </c>
      <c r="AB51" s="139" t="str">
        <f>IF(AA51&gt;=0,AA51,"")</f>
        <v/>
      </c>
      <c r="AC51" s="76">
        <f>IF(AA51&lt;0,AA51,"")</f>
        <v>-0.003992150525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50.05</v>
      </c>
      <c r="D52" s="73">
        <f>ROUND(C52,2)</f>
        <v>50.05</v>
      </c>
      <c r="E52" s="60">
        <v>0</v>
      </c>
      <c r="F52" s="61">
        <v>0</v>
      </c>
      <c r="G52" s="74">
        <v>-0.1118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115.06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415.74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49.93</v>
      </c>
      <c r="D55" s="73">
        <f>ROUND(C55,2)</f>
        <v>49.93</v>
      </c>
      <c r="E55" s="60">
        <v>511.8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447.76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49.86</v>
      </c>
      <c r="D57" s="73">
        <f>ROUND(C57,2)</f>
        <v>49.86</v>
      </c>
      <c r="E57" s="60">
        <v>735.96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50.03</v>
      </c>
      <c r="D59" s="73">
        <f>ROUND(C59,2)</f>
        <v>50.03</v>
      </c>
      <c r="E59" s="60">
        <v>115.06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230.12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415.74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49.99</v>
      </c>
      <c r="D63" s="73">
        <f>ROUND(C63,2)</f>
        <v>49.99</v>
      </c>
      <c r="E63" s="60">
        <v>319.67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49.98</v>
      </c>
      <c r="D64" s="73">
        <f>ROUND(C64,2)</f>
        <v>49.98</v>
      </c>
      <c r="E64" s="60">
        <v>351.69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49.94</v>
      </c>
      <c r="D65" s="73">
        <f>ROUND(C65,2)</f>
        <v>49.94</v>
      </c>
      <c r="E65" s="60">
        <v>479.78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49.97</v>
      </c>
      <c r="D66" s="73">
        <f>ROUND(C66,2)</f>
        <v>49.97</v>
      </c>
      <c r="E66" s="60">
        <v>383.71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172.59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57.53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383.71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287.65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319.67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50.08</v>
      </c>
      <c r="D72" s="73">
        <f>ROUND(C72,2)</f>
        <v>50.08</v>
      </c>
      <c r="E72" s="60">
        <v>0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479.78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49.95</v>
      </c>
      <c r="D74" s="73">
        <f>ROUND(C74,2)</f>
        <v>49.95</v>
      </c>
      <c r="E74" s="60">
        <v>447.76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49.92</v>
      </c>
      <c r="D75" s="73">
        <f>ROUND(C75,2)</f>
        <v>49.92</v>
      </c>
      <c r="E75" s="60">
        <v>543.8200000000001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287.65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479.78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</v>
      </c>
      <c r="D78" s="73">
        <f>ROUND(C78,2)</f>
        <v>50</v>
      </c>
      <c r="E78" s="60">
        <v>287.65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479.78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115.06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49.93</v>
      </c>
      <c r="D81" s="73">
        <f>ROUND(C81,2)</f>
        <v>49.93</v>
      </c>
      <c r="E81" s="60">
        <v>511.8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287.65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50.02</v>
      </c>
      <c r="D83" s="73">
        <f>ROUND(C83,2)</f>
        <v>50.02</v>
      </c>
      <c r="E83" s="60">
        <v>172.59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50.02</v>
      </c>
      <c r="D84" s="73">
        <f>ROUND(C84,2)</f>
        <v>50.02</v>
      </c>
      <c r="E84" s="60">
        <v>172.59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230.12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49.94</v>
      </c>
      <c r="D86" s="73">
        <f>ROUND(C86,2)</f>
        <v>49.94</v>
      </c>
      <c r="E86" s="60">
        <v>479.78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230.12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172.59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49.97</v>
      </c>
      <c r="D89" s="73">
        <f>ROUND(C89,2)</f>
        <v>49.97</v>
      </c>
      <c r="E89" s="60">
        <v>383.71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49.97</v>
      </c>
      <c r="D90" s="73">
        <f>ROUND(C90,2)</f>
        <v>49.97</v>
      </c>
      <c r="E90" s="60">
        <v>383.71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49.91</v>
      </c>
      <c r="D91" s="73">
        <f>ROUND(C91,2)</f>
        <v>49.91</v>
      </c>
      <c r="E91" s="60">
        <v>575.85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49.85</v>
      </c>
      <c r="D92" s="73">
        <f>ROUND(C92,2)</f>
        <v>49.85</v>
      </c>
      <c r="E92" s="60">
        <v>767.98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49.92</v>
      </c>
      <c r="D93" s="73">
        <f>ROUND(C93,2)</f>
        <v>49.92</v>
      </c>
      <c r="E93" s="60">
        <v>543.8200000000001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287.65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49.99</v>
      </c>
      <c r="D95" s="73">
        <f>ROUND(C95,2)</f>
        <v>49.99</v>
      </c>
      <c r="E95" s="60">
        <v>319.67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</v>
      </c>
      <c r="D96" s="73">
        <f>ROUND(C96,2)</f>
        <v>49.9</v>
      </c>
      <c r="E96" s="60">
        <v>607.87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351.69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50.02</v>
      </c>
      <c r="D98" s="73">
        <f>ROUND(C98,2)</f>
        <v>50.02</v>
      </c>
      <c r="E98" s="60">
        <v>172.59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50.07</v>
      </c>
      <c r="D100" s="73">
        <f>ROUND(C100,2)</f>
        <v>50.07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57.53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172.59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50.02</v>
      </c>
      <c r="D103" s="98">
        <f>ROUND(C103,2)</f>
        <v>50.02</v>
      </c>
      <c r="E103" s="99">
        <v>172.59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49.98968750000001</v>
      </c>
      <c r="D104" s="110">
        <f>ROUND(C104,2)</f>
        <v>49.99</v>
      </c>
      <c r="E104" s="111">
        <f>AVERAGE(E6:E103)</f>
        <v>289.3235416666665</v>
      </c>
      <c r="F104" s="111">
        <f>AVERAGE(F6:F103)</f>
        <v>6.654166666666669</v>
      </c>
      <c r="G104" s="112">
        <f>SUM(G8:G103)/4</f>
        <v>-0.3907274999999999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-0.02640718939750001</v>
      </c>
      <c r="S104" s="113"/>
      <c r="T104" s="113"/>
      <c r="U104" s="113"/>
      <c r="V104" s="113"/>
      <c r="W104" s="113"/>
      <c r="X104" s="113"/>
      <c r="Y104" s="114">
        <f>SUM(Y8:Y103)</f>
        <v>0.02449426303999999</v>
      </c>
      <c r="Z104" s="114">
        <f>SUM(Z8:Z103)</f>
        <v>0</v>
      </c>
      <c r="AA104" s="115">
        <f>SUM(AA8:AA103)</f>
        <v>-0.001912926357500023</v>
      </c>
      <c r="AB104" s="116">
        <f>SUM(AB8:AB103)</f>
        <v>0.08246040867999999</v>
      </c>
      <c r="AC104" s="117">
        <f>SUM(AC8:AC103)</f>
        <v>-0.0843733350375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-0.001912926357500023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57.5294</v>
      </c>
      <c r="AH152" s="86">
        <f>MIN(AG152,$C$2)</f>
        <v>57.5294</v>
      </c>
    </row>
    <row r="153" spans="1:37" customHeight="1" ht="16">
      <c r="AE153" s="16"/>
      <c r="AF153" s="133">
        <f>ROUND((AF152-0.01),2)</f>
        <v>50.03</v>
      </c>
      <c r="AG153" s="134">
        <f>2*$A$2/5</f>
        <v>115.0588</v>
      </c>
      <c r="AH153" s="86">
        <f>MIN(AG153,$C$2)</f>
        <v>115.0588</v>
      </c>
    </row>
    <row r="154" spans="1:37" customHeight="1" ht="16">
      <c r="AE154" s="16"/>
      <c r="AF154" s="133">
        <f>ROUND((AF153-0.01),2)</f>
        <v>50.02</v>
      </c>
      <c r="AG154" s="134">
        <f>3*$A$2/5</f>
        <v>172.5882</v>
      </c>
      <c r="AH154" s="86">
        <f>MIN(AG154,$C$2)</f>
        <v>172.5882</v>
      </c>
    </row>
    <row r="155" spans="1:37" customHeight="1" ht="16">
      <c r="AE155" s="16"/>
      <c r="AF155" s="133">
        <f>ROUND((AF154-0.01),2)</f>
        <v>50.01</v>
      </c>
      <c r="AG155" s="134">
        <f>4*$A$2/5</f>
        <v>230.1176</v>
      </c>
      <c r="AH155" s="86">
        <f>MIN(AG155,$C$2)</f>
        <v>230.1176</v>
      </c>
    </row>
    <row r="156" spans="1:37" customHeight="1" ht="16">
      <c r="AE156" s="16"/>
      <c r="AF156" s="133">
        <f>ROUND((AF155-0.01),2)</f>
        <v>50</v>
      </c>
      <c r="AG156" s="134">
        <f>5*$A$2/5</f>
        <v>287.647</v>
      </c>
      <c r="AH156" s="86">
        <f>MIN(AG156,$C$2)</f>
        <v>287.647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319.6690625</v>
      </c>
      <c r="AH157" s="86">
        <f>MIN(AG157,$C$2)</f>
        <v>319.6690625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351.691125</v>
      </c>
      <c r="AH158" s="86">
        <f>MIN(AG158,$C$2)</f>
        <v>351.691125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383.7131875</v>
      </c>
      <c r="AH159" s="86">
        <f>MIN(AG159,$C$2)</f>
        <v>383.7131875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415.73525</v>
      </c>
      <c r="AH160" s="86">
        <f>MIN(AG160,$C$2)</f>
        <v>415.73525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447.7573125</v>
      </c>
      <c r="AH161" s="86">
        <f>MIN(AG161,$C$2)</f>
        <v>447.7573125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479.779375</v>
      </c>
      <c r="AH162" s="86">
        <f>MIN(AG162,$C$2)</f>
        <v>479.779375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511.8014375</v>
      </c>
      <c r="AH163" s="86">
        <f>MIN(AG163,$C$2)</f>
        <v>511.8014375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543.8235</v>
      </c>
      <c r="AH164" s="135">
        <f>MIN(AG164,$C$2)</f>
        <v>543.8235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575.8455625</v>
      </c>
      <c r="AH165" s="135">
        <f>MIN(AG165,$C$2)</f>
        <v>575.8455625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607.867625</v>
      </c>
      <c r="AH166" s="135">
        <f>MIN(AG166,$C$2)</f>
        <v>607.867625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639.8896875</v>
      </c>
      <c r="AH167" s="135">
        <f>MIN(AG167,$C$2)</f>
        <v>639.8896875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671.91175</v>
      </c>
      <c r="AH168" s="135">
        <f>MIN(AG168,$C$2)</f>
        <v>671.91175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703.9338125</v>
      </c>
      <c r="AH169" s="135">
        <f>MIN(AG169,$C$2)</f>
        <v>703.9338125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735.955875</v>
      </c>
      <c r="AH170" s="135">
        <f>MIN(AG170,$C$2)</f>
        <v>735.955875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767.9779375000001</v>
      </c>
      <c r="AH171" s="135">
        <f>MIN(AG171,$C$2)</f>
        <v>767.9779375000001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-0.08936404247249999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277.22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0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50.04</v>
      </c>
      <c r="D8" s="59">
        <f>ROUND(C8,2)</f>
        <v>50.04</v>
      </c>
      <c r="E8" s="60">
        <v>55.44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221.78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309.89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277.22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407.92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342.57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49.96</v>
      </c>
      <c r="D14" s="73">
        <f>ROUND(C14,2)</f>
        <v>49.96</v>
      </c>
      <c r="E14" s="60">
        <v>407.92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309.89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375.24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277.22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375.24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342.57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440.59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375.24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49.98</v>
      </c>
      <c r="D22" s="73">
        <f>ROUND(C22,2)</f>
        <v>49.98</v>
      </c>
      <c r="E22" s="60">
        <v>342.57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375.24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538.61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342.57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110.89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277.22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309.89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440.59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277.22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50.07</v>
      </c>
      <c r="D31" s="73">
        <f>ROUND(C31,2)</f>
        <v>50.07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50.12</v>
      </c>
      <c r="D32" s="73">
        <f>ROUND(C32,2)</f>
        <v>50.12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50.09</v>
      </c>
      <c r="D33" s="73">
        <f>ROUND(C33,2)</f>
        <v>50.09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50.06</v>
      </c>
      <c r="D34" s="73">
        <f>ROUND(C34,2)</f>
        <v>50.06</v>
      </c>
      <c r="E34" s="60">
        <v>0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110.89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50.02</v>
      </c>
      <c r="D36" s="73">
        <f>ROUND(C36,2)</f>
        <v>50.02</v>
      </c>
      <c r="E36" s="60">
        <v>166.33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49.94</v>
      </c>
      <c r="D37" s="73">
        <f>ROUND(C37,2)</f>
        <v>49.94</v>
      </c>
      <c r="E37" s="60">
        <v>473.26</v>
      </c>
      <c r="F37" s="61">
        <v>0</v>
      </c>
      <c r="G37" s="74">
        <v>-0.0559</v>
      </c>
      <c r="H37" s="63">
        <f>MAX(G37,-0.12*F37)</f>
        <v>-0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-0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277.22</v>
      </c>
      <c r="F38" s="61">
        <v>12.8</v>
      </c>
      <c r="G38" s="74">
        <v>0.05535</v>
      </c>
      <c r="H38" s="63">
        <f>MAX(G38,-0.12*F38)</f>
        <v>0.05535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0.0003836031750000001</v>
      </c>
      <c r="S38" s="60">
        <f>MIN($S$6/100*F38,150)</f>
        <v>1.536</v>
      </c>
      <c r="T38" s="60">
        <f>MIN($T$6/100*F38,200)</f>
        <v>1.92</v>
      </c>
      <c r="U38" s="60">
        <f>MIN($U$6/100*F38,250)</f>
        <v>2.56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0.0003836031750000001</v>
      </c>
      <c r="AB38" s="139">
        <f>IF(AA38&gt;=0,AA38,"")</f>
        <v>0.0003836031750000001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49.91</v>
      </c>
      <c r="D39" s="73">
        <f>ROUND(C39,2)</f>
        <v>49.91</v>
      </c>
      <c r="E39" s="60">
        <v>571.28</v>
      </c>
      <c r="F39" s="61">
        <v>12.8</v>
      </c>
      <c r="G39" s="74">
        <v>-0.05645</v>
      </c>
      <c r="H39" s="63">
        <f>MAX(G39,-0.12*F39)</f>
        <v>-0.05645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-0.0008062189</v>
      </c>
      <c r="S39" s="60">
        <f>MIN($S$6/100*F39,150)</f>
        <v>1.536</v>
      </c>
      <c r="T39" s="60">
        <f>MIN($T$6/100*F39,200)</f>
        <v>1.92</v>
      </c>
      <c r="U39" s="60">
        <f>MIN($U$6/100*F39,250)</f>
        <v>2.56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-0.0008062189</v>
      </c>
      <c r="AB39" s="139" t="str">
        <f>IF(AA39&gt;=0,AA39,"")</f>
        <v/>
      </c>
      <c r="AC39" s="76">
        <f>IF(AA39&lt;0,AA39,"")</f>
        <v>-0.0008062189</v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277.22</v>
      </c>
      <c r="F40" s="61">
        <v>51.1</v>
      </c>
      <c r="G40" s="74">
        <v>-2.33811</v>
      </c>
      <c r="H40" s="63">
        <f>MAX(G40,-0.12*F40)</f>
        <v>-2.33811</v>
      </c>
      <c r="I40" s="63">
        <f>IF(ABS(F40)&lt;=10,0.5,IF(ABS(F40)&lt;=25,1,IF(ABS(F40)&lt;=100,2,10)))</f>
        <v>2</v>
      </c>
      <c r="J40" s="64">
        <f>IF(G40&lt;-I40,1,0)</f>
        <v>1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-0.016204271355</v>
      </c>
      <c r="S40" s="60">
        <f>MIN($S$6/100*F40,150)</f>
        <v>6.132</v>
      </c>
      <c r="T40" s="60">
        <f>MIN($T$6/100*F40,200)</f>
        <v>7.665</v>
      </c>
      <c r="U40" s="60">
        <f>MIN($U$6/100*F40,250)</f>
        <v>10.22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-0.016204271355</v>
      </c>
      <c r="AB40" s="139" t="str">
        <f>IF(AA40&gt;=0,AA40,"")</f>
        <v/>
      </c>
      <c r="AC40" s="76">
        <f>IF(AA40&lt;0,AA40,"")</f>
        <v>-0.016204271355</v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49.94</v>
      </c>
      <c r="D41" s="73">
        <f>ROUND(C41,2)</f>
        <v>49.94</v>
      </c>
      <c r="E41" s="60">
        <v>473.26</v>
      </c>
      <c r="F41" s="61">
        <v>51.1</v>
      </c>
      <c r="G41" s="74">
        <v>-0.77297</v>
      </c>
      <c r="H41" s="63">
        <f>MAX(G41,-0.12*F41)</f>
        <v>-0.77297</v>
      </c>
      <c r="I41" s="63">
        <f>IF(ABS(F41)&lt;=10,0.5,IF(ABS(F41)&lt;=25,1,IF(ABS(F41)&lt;=100,2,10)))</f>
        <v>2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-0.009145394555</v>
      </c>
      <c r="S41" s="60">
        <f>MIN($S$6/100*F41,150)</f>
        <v>6.132</v>
      </c>
      <c r="T41" s="60">
        <f>MIN($T$6/100*F41,200)</f>
        <v>7.665</v>
      </c>
      <c r="U41" s="60">
        <f>MIN($U$6/100*F41,250)</f>
        <v>10.22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-0.009145394555</v>
      </c>
      <c r="AB41" s="139" t="str">
        <f>IF(AA41&gt;=0,AA41,"")</f>
        <v/>
      </c>
      <c r="AC41" s="76">
        <f>IF(AA41&lt;0,AA41,"")</f>
        <v>-0.009145394555</v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49.92</v>
      </c>
      <c r="D42" s="73">
        <f>ROUND(C42,2)</f>
        <v>49.92</v>
      </c>
      <c r="E42" s="60">
        <v>538.61</v>
      </c>
      <c r="F42" s="61">
        <v>51.1</v>
      </c>
      <c r="G42" s="74">
        <v>-0.7170800000000001</v>
      </c>
      <c r="H42" s="63">
        <f>MAX(G42,-0.12*F42)</f>
        <v>-0.7170800000000001</v>
      </c>
      <c r="I42" s="63">
        <f>IF(ABS(F42)&lt;=10,0.5,IF(ABS(F42)&lt;=25,1,IF(ABS(F42)&lt;=100,2,10)))</f>
        <v>2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-0.009655661470000002</v>
      </c>
      <c r="S42" s="60">
        <f>MIN($S$6/100*F42,150)</f>
        <v>6.132</v>
      </c>
      <c r="T42" s="60">
        <f>MIN($T$6/100*F42,200)</f>
        <v>7.665</v>
      </c>
      <c r="U42" s="60">
        <f>MIN($U$6/100*F42,250)</f>
        <v>10.22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-0.009655661470000002</v>
      </c>
      <c r="AB42" s="139" t="str">
        <f>IF(AA42&gt;=0,AA42,"")</f>
        <v/>
      </c>
      <c r="AC42" s="76">
        <f>IF(AA42&lt;0,AA42,"")</f>
        <v>-0.009655661470000002</v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49.86</v>
      </c>
      <c r="D43" s="73">
        <f>ROUND(C43,2)</f>
        <v>49.86</v>
      </c>
      <c r="E43" s="60">
        <v>734.65</v>
      </c>
      <c r="F43" s="61">
        <v>51.1</v>
      </c>
      <c r="G43" s="74">
        <v>-1.55554</v>
      </c>
      <c r="H43" s="63">
        <f>MAX(G43,-0.12*F43)</f>
        <v>-1.55554</v>
      </c>
      <c r="I43" s="63">
        <f>IF(ABS(F43)&lt;=10,0.5,IF(ABS(F43)&lt;=25,1,IF(ABS(F43)&lt;=100,2,10)))</f>
        <v>2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-0.028569436525</v>
      </c>
      <c r="S43" s="60">
        <f>MIN($S$6/100*F43,150)</f>
        <v>6.132</v>
      </c>
      <c r="T43" s="60">
        <f>MIN($T$6/100*F43,200)</f>
        <v>7.665</v>
      </c>
      <c r="U43" s="60">
        <f>MIN($U$6/100*F43,250)</f>
        <v>10.22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-0.028569436525</v>
      </c>
      <c r="AB43" s="139" t="str">
        <f>IF(AA43&gt;=0,AA43,"")</f>
        <v/>
      </c>
      <c r="AC43" s="76">
        <f>IF(AA43&lt;0,AA43,"")</f>
        <v>-0.028569436525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49.92</v>
      </c>
      <c r="D44" s="73">
        <f>ROUND(C44,2)</f>
        <v>49.92</v>
      </c>
      <c r="E44" s="60">
        <v>538.61</v>
      </c>
      <c r="F44" s="61">
        <v>51.1</v>
      </c>
      <c r="G44" s="74">
        <v>-0.43759</v>
      </c>
      <c r="H44" s="63">
        <f>MAX(G44,-0.12*F44)</f>
        <v>-0.43759</v>
      </c>
      <c r="I44" s="63">
        <f>IF(ABS(F44)&lt;=10,0.5,IF(ABS(F44)&lt;=25,1,IF(ABS(F44)&lt;=100,2,10)))</f>
        <v>2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-0.0058922587475</v>
      </c>
      <c r="S44" s="60">
        <f>MIN($S$6/100*F44,150)</f>
        <v>6.132</v>
      </c>
      <c r="T44" s="60">
        <f>MIN($T$6/100*F44,200)</f>
        <v>7.665</v>
      </c>
      <c r="U44" s="60">
        <f>MIN($U$6/100*F44,250)</f>
        <v>10.22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-0.0058922587475</v>
      </c>
      <c r="AB44" s="139" t="str">
        <f>IF(AA44&gt;=0,AA44,"")</f>
        <v/>
      </c>
      <c r="AC44" s="76">
        <f>IF(AA44&lt;0,AA44,"")</f>
        <v>-0.0058922587475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375.24</v>
      </c>
      <c r="F45" s="61">
        <v>51.1</v>
      </c>
      <c r="G45" s="74">
        <v>-0.82887</v>
      </c>
      <c r="H45" s="63">
        <f>MAX(G45,-0.12*F45)</f>
        <v>-0.82887</v>
      </c>
      <c r="I45" s="63">
        <f>IF(ABS(F45)&lt;=10,0.5,IF(ABS(F45)&lt;=25,1,IF(ABS(F45)&lt;=100,2,10)))</f>
        <v>2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-0.00777562947</v>
      </c>
      <c r="S45" s="60">
        <f>MIN($S$6/100*F45,150)</f>
        <v>6.132</v>
      </c>
      <c r="T45" s="60">
        <f>MIN($T$6/100*F45,200)</f>
        <v>7.665</v>
      </c>
      <c r="U45" s="60">
        <f>MIN($U$6/100*F45,250)</f>
        <v>10.22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-0.00777562947</v>
      </c>
      <c r="AB45" s="139" t="str">
        <f>IF(AA45&gt;=0,AA45,"")</f>
        <v/>
      </c>
      <c r="AC45" s="76">
        <f>IF(AA45&lt;0,AA45,"")</f>
        <v>-0.00777562947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221.78</v>
      </c>
      <c r="F46" s="61">
        <v>51.1</v>
      </c>
      <c r="G46" s="74">
        <v>-0.49348</v>
      </c>
      <c r="H46" s="63">
        <f>MAX(G46,-0.12*F46)</f>
        <v>-0.49348</v>
      </c>
      <c r="I46" s="63">
        <f>IF(ABS(F46)&lt;=10,0.5,IF(ABS(F46)&lt;=25,1,IF(ABS(F46)&lt;=100,2,10)))</f>
        <v>2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-0.00273609986</v>
      </c>
      <c r="S46" s="60">
        <f>MIN($S$6/100*F46,150)</f>
        <v>6.132</v>
      </c>
      <c r="T46" s="60">
        <f>MIN($T$6/100*F46,200)</f>
        <v>7.665</v>
      </c>
      <c r="U46" s="60">
        <f>MIN($U$6/100*F46,250)</f>
        <v>10.22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-0.00273609986</v>
      </c>
      <c r="AB46" s="139" t="str">
        <f>IF(AA46&gt;=0,AA46,"")</f>
        <v/>
      </c>
      <c r="AC46" s="76">
        <f>IF(AA46&lt;0,AA46,"")</f>
        <v>-0.00273609986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55.44</v>
      </c>
      <c r="F47" s="61">
        <v>51.1</v>
      </c>
      <c r="G47" s="74">
        <v>-0.214</v>
      </c>
      <c r="H47" s="63">
        <f>MAX(G47,-0.12*F47)</f>
        <v>-0.214</v>
      </c>
      <c r="I47" s="63">
        <f>IF(ABS(F47)&lt;=10,0.5,IF(ABS(F47)&lt;=25,1,IF(ABS(F47)&lt;=100,2,10)))</f>
        <v>2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-0.000296604</v>
      </c>
      <c r="S47" s="60">
        <f>MIN($S$6/100*F47,150)</f>
        <v>6.132</v>
      </c>
      <c r="T47" s="60">
        <f>MIN($T$6/100*F47,200)</f>
        <v>7.665</v>
      </c>
      <c r="U47" s="60">
        <f>MIN($U$6/100*F47,250)</f>
        <v>10.22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-0.000296604</v>
      </c>
      <c r="AB47" s="139" t="str">
        <f>IF(AA47&gt;=0,AA47,"")</f>
        <v/>
      </c>
      <c r="AC47" s="76">
        <f>IF(AA47&lt;0,AA47,"")</f>
        <v>-0.000296604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50.07</v>
      </c>
      <c r="D48" s="73">
        <f>ROUND(C48,2)</f>
        <v>50.07</v>
      </c>
      <c r="E48" s="60">
        <v>0</v>
      </c>
      <c r="F48" s="61">
        <v>51.1</v>
      </c>
      <c r="G48" s="74">
        <v>0.79216</v>
      </c>
      <c r="H48" s="63">
        <f>MAX(G48,-0.12*F48)</f>
        <v>0.79216</v>
      </c>
      <c r="I48" s="63">
        <f>IF(ABS(F48)&lt;=10,0.5,IF(ABS(F48)&lt;=25,1,IF(ABS(F48)&lt;=100,2,10)))</f>
        <v>2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6.132</v>
      </c>
      <c r="T48" s="60">
        <f>MIN($T$6/100*F48,200)</f>
        <v>7.665</v>
      </c>
      <c r="U48" s="60">
        <f>MIN($U$6/100*F48,250)</f>
        <v>10.22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110.89</v>
      </c>
      <c r="F49" s="61">
        <v>51.1</v>
      </c>
      <c r="G49" s="74">
        <v>-0.26989</v>
      </c>
      <c r="H49" s="63">
        <f>MAX(G49,-0.12*F49)</f>
        <v>-0.26989</v>
      </c>
      <c r="I49" s="63">
        <f>IF(ABS(F49)&lt;=10,0.5,IF(ABS(F49)&lt;=25,1,IF(ABS(F49)&lt;=100,2,10)))</f>
        <v>2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-0.0007482025525000001</v>
      </c>
      <c r="S49" s="60">
        <f>MIN($S$6/100*F49,150)</f>
        <v>6.132</v>
      </c>
      <c r="T49" s="60">
        <f>MIN($T$6/100*F49,200)</f>
        <v>7.665</v>
      </c>
      <c r="U49" s="60">
        <f>MIN($U$6/100*F49,250)</f>
        <v>10.22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-0.0007482025525000001</v>
      </c>
      <c r="AB49" s="139" t="str">
        <f>IF(AA49&gt;=0,AA49,"")</f>
        <v/>
      </c>
      <c r="AC49" s="76">
        <f>IF(AA49&lt;0,AA49,"")</f>
        <v>-0.0007482025525000001</v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221.78</v>
      </c>
      <c r="F50" s="61">
        <v>51.1</v>
      </c>
      <c r="G50" s="74">
        <v>-0.26989</v>
      </c>
      <c r="H50" s="63">
        <f>MAX(G50,-0.12*F50)</f>
        <v>-0.26989</v>
      </c>
      <c r="I50" s="63">
        <f>IF(ABS(F50)&lt;=10,0.5,IF(ABS(F50)&lt;=25,1,IF(ABS(F50)&lt;=100,2,10)))</f>
        <v>2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-0.001496405105</v>
      </c>
      <c r="S50" s="60">
        <f>MIN($S$6/100*F50,150)</f>
        <v>6.132</v>
      </c>
      <c r="T50" s="60">
        <f>MIN($T$6/100*F50,200)</f>
        <v>7.665</v>
      </c>
      <c r="U50" s="60">
        <f>MIN($U$6/100*F50,250)</f>
        <v>10.22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-0.001496405105</v>
      </c>
      <c r="AB50" s="139" t="str">
        <f>IF(AA50&gt;=0,AA50,"")</f>
        <v/>
      </c>
      <c r="AC50" s="76">
        <f>IF(AA50&lt;0,AA50,"")</f>
        <v>-0.001496405105</v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49.99</v>
      </c>
      <c r="D51" s="73">
        <f>ROUND(C51,2)</f>
        <v>49.99</v>
      </c>
      <c r="E51" s="60">
        <v>309.89</v>
      </c>
      <c r="F51" s="61">
        <v>51.1</v>
      </c>
      <c r="G51" s="74">
        <v>-0.82887</v>
      </c>
      <c r="H51" s="63">
        <f>MAX(G51,-0.12*F51)</f>
        <v>-0.82887</v>
      </c>
      <c r="I51" s="63">
        <f>IF(ABS(F51)&lt;=10,0.5,IF(ABS(F51)&lt;=25,1,IF(ABS(F51)&lt;=100,2,10)))</f>
        <v>2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-0.0064214631075</v>
      </c>
      <c r="S51" s="60">
        <f>MIN($S$6/100*F51,150)</f>
        <v>6.132</v>
      </c>
      <c r="T51" s="60">
        <f>MIN($T$6/100*F51,200)</f>
        <v>7.665</v>
      </c>
      <c r="U51" s="60">
        <f>MIN($U$6/100*F51,250)</f>
        <v>10.22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-0.0064214631075</v>
      </c>
      <c r="AB51" s="139" t="str">
        <f>IF(AA51&gt;=0,AA51,"")</f>
        <v/>
      </c>
      <c r="AC51" s="76">
        <f>IF(AA51&lt;0,AA51,"")</f>
        <v>-0.0064214631075</v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309.89</v>
      </c>
      <c r="F52" s="61">
        <v>0</v>
      </c>
      <c r="G52" s="74">
        <v>-0.33539</v>
      </c>
      <c r="H52" s="63">
        <f>MAX(G52,-0.12*F52)</f>
        <v>-0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49.97</v>
      </c>
      <c r="D53" s="73">
        <f>ROUND(C53,2)</f>
        <v>49.97</v>
      </c>
      <c r="E53" s="60">
        <v>375.24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407.92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50.03</v>
      </c>
      <c r="D55" s="73">
        <f>ROUND(C55,2)</f>
        <v>50.03</v>
      </c>
      <c r="E55" s="60">
        <v>110.89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309.89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538.61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50.03</v>
      </c>
      <c r="D58" s="73">
        <f>ROUND(C58,2)</f>
        <v>50.03</v>
      </c>
      <c r="E58" s="60">
        <v>110.89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277.22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110.89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55.44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110.89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50.02</v>
      </c>
      <c r="D64" s="73">
        <f>ROUND(C64,2)</f>
        <v>50.02</v>
      </c>
      <c r="E64" s="60">
        <v>166.33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49.93</v>
      </c>
      <c r="D65" s="73">
        <f>ROUND(C65,2)</f>
        <v>49.93</v>
      </c>
      <c r="E65" s="60">
        <v>505.94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221.78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50.04</v>
      </c>
      <c r="D67" s="73">
        <f>ROUND(C67,2)</f>
        <v>50.04</v>
      </c>
      <c r="E67" s="60">
        <v>55.44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277.22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342.57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407.92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110.89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603.96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407.92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440.59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375.24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407.92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50.03</v>
      </c>
      <c r="D78" s="73">
        <f>ROUND(C78,2)</f>
        <v>50.03</v>
      </c>
      <c r="E78" s="60">
        <v>110.89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110.89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50.06</v>
      </c>
      <c r="D80" s="73">
        <f>ROUND(C80,2)</f>
        <v>50.06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277.22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49.97</v>
      </c>
      <c r="D82" s="73">
        <f>ROUND(C82,2)</f>
        <v>49.97</v>
      </c>
      <c r="E82" s="60">
        <v>375.24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</v>
      </c>
      <c r="D83" s="73">
        <f>ROUND(C83,2)</f>
        <v>50</v>
      </c>
      <c r="E83" s="60">
        <v>277.22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49.99</v>
      </c>
      <c r="D84" s="73">
        <f>ROUND(C84,2)</f>
        <v>49.99</v>
      </c>
      <c r="E84" s="60">
        <v>309.89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277.22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49.99</v>
      </c>
      <c r="D86" s="73">
        <f>ROUND(C86,2)</f>
        <v>49.99</v>
      </c>
      <c r="E86" s="60">
        <v>309.89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277.22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55.44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166.33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50.02</v>
      </c>
      <c r="D90" s="73">
        <f>ROUND(C90,2)</f>
        <v>50.02</v>
      </c>
      <c r="E90" s="60">
        <v>166.33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50.03</v>
      </c>
      <c r="D91" s="73">
        <f>ROUND(C91,2)</f>
        <v>50.03</v>
      </c>
      <c r="E91" s="60">
        <v>110.89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50.04</v>
      </c>
      <c r="D92" s="73">
        <f>ROUND(C92,2)</f>
        <v>50.04</v>
      </c>
      <c r="E92" s="60">
        <v>55.44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50.05</v>
      </c>
      <c r="D93" s="73">
        <f>ROUND(C93,2)</f>
        <v>50.05</v>
      </c>
      <c r="E93" s="60">
        <v>0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110.89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50.07</v>
      </c>
      <c r="D95" s="73">
        <f>ROUND(C95,2)</f>
        <v>50.07</v>
      </c>
      <c r="E95" s="60">
        <v>0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</v>
      </c>
      <c r="D96" s="73">
        <f>ROUND(C96,2)</f>
        <v>50</v>
      </c>
      <c r="E96" s="60">
        <v>277.22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375.24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277.22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309.89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50.1</v>
      </c>
      <c r="D100" s="73">
        <f>ROUND(C100,2)</f>
        <v>50.1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50.06</v>
      </c>
      <c r="D101" s="73">
        <f>ROUND(C101,2)</f>
        <v>50.06</v>
      </c>
      <c r="E101" s="60">
        <v>0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50.06</v>
      </c>
      <c r="D102" s="73">
        <f>ROUND(C102,2)</f>
        <v>50.06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50.07</v>
      </c>
      <c r="D103" s="98">
        <f>ROUND(C103,2)</f>
        <v>50.07</v>
      </c>
      <c r="E103" s="60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50.00010416666668</v>
      </c>
      <c r="D104" s="110">
        <f>ROUND(C104,2)</f>
        <v>50</v>
      </c>
      <c r="E104" s="111">
        <f>AVERAGE(E6:E103)</f>
        <v>252.7285416666666</v>
      </c>
      <c r="F104" s="111">
        <f>AVERAGE(F6:F103)</f>
        <v>6.654166666666669</v>
      </c>
      <c r="G104" s="112">
        <f>SUM(G8:G103)/4</f>
        <v>-2.08163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-0.08936404247249999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-0.08936404247249999</v>
      </c>
      <c r="AB104" s="116">
        <f>SUM(AB8:AB103)</f>
        <v>0.0003836031750000001</v>
      </c>
      <c r="AC104" s="117">
        <f>SUM(AC8:AC103)</f>
        <v>-0.0897476456475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-0.08936404247249999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55.444</v>
      </c>
      <c r="AH152" s="86">
        <f>MIN(AG152,$C$2)</f>
        <v>55.444</v>
      </c>
    </row>
    <row r="153" spans="1:37" customHeight="1" ht="16">
      <c r="AE153" s="16"/>
      <c r="AF153" s="133">
        <f>ROUND((AF152-0.01),2)</f>
        <v>50.03</v>
      </c>
      <c r="AG153" s="134">
        <f>2*$A$2/5</f>
        <v>110.888</v>
      </c>
      <c r="AH153" s="86">
        <f>MIN(AG153,$C$2)</f>
        <v>110.888</v>
      </c>
    </row>
    <row r="154" spans="1:37" customHeight="1" ht="16">
      <c r="AE154" s="16"/>
      <c r="AF154" s="133">
        <f>ROUND((AF153-0.01),2)</f>
        <v>50.02</v>
      </c>
      <c r="AG154" s="134">
        <f>3*$A$2/5</f>
        <v>166.332</v>
      </c>
      <c r="AH154" s="86">
        <f>MIN(AG154,$C$2)</f>
        <v>166.332</v>
      </c>
    </row>
    <row r="155" spans="1:37" customHeight="1" ht="16">
      <c r="AE155" s="16"/>
      <c r="AF155" s="133">
        <f>ROUND((AF154-0.01),2)</f>
        <v>50.01</v>
      </c>
      <c r="AG155" s="134">
        <f>4*$A$2/5</f>
        <v>221.776</v>
      </c>
      <c r="AH155" s="86">
        <f>MIN(AG155,$C$2)</f>
        <v>221.776</v>
      </c>
    </row>
    <row r="156" spans="1:37" customHeight="1" ht="16">
      <c r="AE156" s="16"/>
      <c r="AF156" s="133">
        <f>ROUND((AF155-0.01),2)</f>
        <v>50</v>
      </c>
      <c r="AG156" s="134">
        <f>5*$A$2/5</f>
        <v>277.22</v>
      </c>
      <c r="AH156" s="86">
        <f>MIN(AG156,$C$2)</f>
        <v>277.22</v>
      </c>
    </row>
    <row r="157" spans="1:37" customHeight="1" ht="16">
      <c r="AE157" s="16"/>
      <c r="AF157" s="133">
        <f>ROUND((AF156-0.01),2)</f>
        <v>49.99</v>
      </c>
      <c r="AG157" s="134">
        <f>50+15*$A$2/16</f>
        <v>309.89375</v>
      </c>
      <c r="AH157" s="86">
        <f>MIN(AG157,$C$2)</f>
        <v>309.89375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342.5675</v>
      </c>
      <c r="AH158" s="86">
        <f>MIN(AG158,$C$2)</f>
        <v>342.5675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375.24125</v>
      </c>
      <c r="AH159" s="86">
        <f>MIN(AG159,$C$2)</f>
        <v>375.24125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407.915</v>
      </c>
      <c r="AH160" s="86">
        <f>MIN(AG160,$C$2)</f>
        <v>407.915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440.58875</v>
      </c>
      <c r="AH161" s="86">
        <f>MIN(AG161,$C$2)</f>
        <v>440.58875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473.2625</v>
      </c>
      <c r="AH162" s="86">
        <f>MIN(AG162,$C$2)</f>
        <v>473.2625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505.93625</v>
      </c>
      <c r="AH163" s="86">
        <f>MIN(AG163,$C$2)</f>
        <v>505.93625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538.61</v>
      </c>
      <c r="AH164" s="135">
        <f>MIN(AG164,$C$2)</f>
        <v>538.61</v>
      </c>
    </row>
    <row r="165" spans="1:37" customHeight="1" ht="15">
      <c r="AE165" s="16"/>
      <c r="AF165" s="133">
        <f>ROUND((AF164-0.01),2)</f>
        <v>49.91</v>
      </c>
      <c r="AG165" s="134">
        <f>450+7*$A$2/16</f>
        <v>571.2837500000001</v>
      </c>
      <c r="AH165" s="135">
        <f>MIN(AG165,$C$2)</f>
        <v>571.2837500000001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603.9575</v>
      </c>
      <c r="AH166" s="135">
        <f>MIN(AG166,$C$2)</f>
        <v>603.9575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636.63125</v>
      </c>
      <c r="AH167" s="135">
        <f>MIN(AG167,$C$2)</f>
        <v>636.63125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669.3050000000001</v>
      </c>
      <c r="AH168" s="135">
        <f>MIN(AG168,$C$2)</f>
        <v>669.3050000000001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701.97875</v>
      </c>
      <c r="AH169" s="135">
        <f>MIN(AG169,$C$2)</f>
        <v>701.97875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734.6525</v>
      </c>
      <c r="AH170" s="135">
        <f>MIN(AG170,$C$2)</f>
        <v>734.6525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767.32625</v>
      </c>
      <c r="AH171" s="135">
        <f>MIN(AG171,$C$2)</f>
        <v>767.32625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